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0" yWindow="60" windowWidth="13020" windowHeight="7360"/>
  </bookViews>
  <sheets>
    <sheet name="2021  год" sheetId="3" r:id="rId1"/>
    <sheet name="2020  год" sheetId="2" r:id="rId2"/>
    <sheet name="2019  год" sheetId="1" r:id="rId3"/>
  </sheets>
  <externalReferences>
    <externalReference r:id="rId4"/>
    <externalReference r:id="rId5"/>
  </externalReferences>
  <definedNames>
    <definedName name="БО_min_1">[1]Параметры!$B$5</definedName>
    <definedName name="_xlnm.Print_Titles" localSheetId="2">'2019  год'!$A:$B</definedName>
    <definedName name="_xlnm.Print_Titles" localSheetId="1">'2020  год'!$A:$B</definedName>
    <definedName name="_xlnm.Print_Titles" localSheetId="0">'2021  год'!$A:$B</definedName>
    <definedName name="Н">#REF!</definedName>
    <definedName name="_xlnm.Print_Area" localSheetId="2">'2019  год'!$A$1:$L$33</definedName>
    <definedName name="_xlnm.Print_Area" localSheetId="1">'2020  год'!$A$1:$L$31</definedName>
    <definedName name="_xlnm.Print_Area" localSheetId="0">'2021  год'!$A$1:$K$31</definedName>
    <definedName name="ПД">#REF!</definedName>
    <definedName name="точность_1">[1]Параметры!$B$7</definedName>
  </definedNames>
  <calcPr calcId="125725"/>
</workbook>
</file>

<file path=xl/calcChain.xml><?xml version="1.0" encoding="utf-8"?>
<calcChain xmlns="http://schemas.openxmlformats.org/spreadsheetml/2006/main">
  <c r="K28" i="2"/>
  <c r="K27"/>
  <c r="K8"/>
  <c r="K9"/>
  <c r="K10"/>
  <c r="K11"/>
  <c r="K12"/>
  <c r="K13"/>
  <c r="K14"/>
  <c r="K15"/>
  <c r="K16"/>
  <c r="K17"/>
  <c r="K18"/>
  <c r="K19"/>
  <c r="K20"/>
  <c r="K21"/>
  <c r="K22"/>
  <c r="K23"/>
  <c r="K24"/>
  <c r="K7"/>
  <c r="K29" l="1"/>
  <c r="K28" i="1"/>
  <c r="I28"/>
  <c r="H28"/>
  <c r="G28"/>
  <c r="K27"/>
  <c r="K29" s="1"/>
  <c r="I27"/>
  <c r="H27"/>
  <c r="G27"/>
  <c r="G8"/>
  <c r="H8"/>
  <c r="I8"/>
  <c r="K8"/>
  <c r="G9"/>
  <c r="H9"/>
  <c r="I9"/>
  <c r="K9"/>
  <c r="G10"/>
  <c r="H10"/>
  <c r="I10"/>
  <c r="K10"/>
  <c r="G11"/>
  <c r="H11"/>
  <c r="I11"/>
  <c r="K11"/>
  <c r="G12"/>
  <c r="H12"/>
  <c r="I12"/>
  <c r="K12"/>
  <c r="G13"/>
  <c r="H13"/>
  <c r="I13"/>
  <c r="K13"/>
  <c r="G14"/>
  <c r="H14"/>
  <c r="I14"/>
  <c r="K14"/>
  <c r="G15"/>
  <c r="H15"/>
  <c r="I15"/>
  <c r="K15"/>
  <c r="G16"/>
  <c r="H16"/>
  <c r="I16"/>
  <c r="K16"/>
  <c r="G17"/>
  <c r="H17"/>
  <c r="I17"/>
  <c r="K17"/>
  <c r="G18"/>
  <c r="H18"/>
  <c r="I18"/>
  <c r="K18"/>
  <c r="G19"/>
  <c r="H19"/>
  <c r="I19"/>
  <c r="K19"/>
  <c r="G20"/>
  <c r="H20"/>
  <c r="I20"/>
  <c r="K20"/>
  <c r="G21"/>
  <c r="H21"/>
  <c r="I21"/>
  <c r="K21"/>
  <c r="G22"/>
  <c r="H22"/>
  <c r="I22"/>
  <c r="K22"/>
  <c r="G23"/>
  <c r="H23"/>
  <c r="I23"/>
  <c r="K23"/>
  <c r="G24"/>
  <c r="H24"/>
  <c r="I24"/>
  <c r="K24"/>
  <c r="K7"/>
  <c r="K25" s="1"/>
  <c r="I7"/>
  <c r="H7"/>
  <c r="G7"/>
  <c r="L31" i="2"/>
  <c r="L32" s="1"/>
  <c r="J28"/>
  <c r="J27"/>
  <c r="J8"/>
  <c r="J9"/>
  <c r="J10"/>
  <c r="J11"/>
  <c r="J12"/>
  <c r="J13"/>
  <c r="J14"/>
  <c r="J15"/>
  <c r="J16"/>
  <c r="J17"/>
  <c r="J18"/>
  <c r="J19"/>
  <c r="J20"/>
  <c r="J21"/>
  <c r="J22"/>
  <c r="J23"/>
  <c r="J24"/>
  <c r="J7"/>
  <c r="I28"/>
  <c r="H28"/>
  <c r="G28"/>
  <c r="I27"/>
  <c r="H27"/>
  <c r="G27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I7"/>
  <c r="H7"/>
  <c r="G7"/>
  <c r="K31" i="3"/>
  <c r="K32" s="1"/>
  <c r="J28"/>
  <c r="I28"/>
  <c r="H28"/>
  <c r="G28"/>
  <c r="J27"/>
  <c r="I27"/>
  <c r="H27"/>
  <c r="G27"/>
  <c r="G29" s="1"/>
  <c r="G8"/>
  <c r="H8"/>
  <c r="I8"/>
  <c r="J8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G18"/>
  <c r="H18"/>
  <c r="I18"/>
  <c r="J18"/>
  <c r="G19"/>
  <c r="H19"/>
  <c r="I19"/>
  <c r="J19"/>
  <c r="G20"/>
  <c r="H20"/>
  <c r="I20"/>
  <c r="J20"/>
  <c r="G21"/>
  <c r="H21"/>
  <c r="I21"/>
  <c r="J21"/>
  <c r="G22"/>
  <c r="H22"/>
  <c r="I22"/>
  <c r="J22"/>
  <c r="G23"/>
  <c r="H23"/>
  <c r="I23"/>
  <c r="J23"/>
  <c r="G24"/>
  <c r="H24"/>
  <c r="I24"/>
  <c r="J24"/>
  <c r="J7"/>
  <c r="I7"/>
  <c r="H7"/>
  <c r="G7"/>
  <c r="I29" i="1"/>
  <c r="F8" i="3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7" s="1"/>
  <c r="F28" s="1"/>
  <c r="F8" i="2"/>
  <c r="F9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7" s="1"/>
  <c r="F28" s="1"/>
  <c r="F8" i="1"/>
  <c r="F9"/>
  <c r="F10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7" s="1"/>
  <c r="F28" s="1"/>
  <c r="G29"/>
  <c r="C28"/>
  <c r="C27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28" i="2"/>
  <c r="C27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28" i="3"/>
  <c r="C27"/>
  <c r="C8"/>
  <c r="C9"/>
  <c r="C10"/>
  <c r="C11"/>
  <c r="C12"/>
  <c r="C13"/>
  <c r="C14"/>
  <c r="C15"/>
  <c r="C16"/>
  <c r="C17"/>
  <c r="C18"/>
  <c r="C19"/>
  <c r="C20"/>
  <c r="C21"/>
  <c r="C22"/>
  <c r="C23"/>
  <c r="C24"/>
  <c r="C7"/>
  <c r="J29"/>
  <c r="I29"/>
  <c r="G29" i="2" l="1"/>
  <c r="G25" i="1"/>
  <c r="I25" i="3"/>
  <c r="I31" s="1"/>
  <c r="I32" s="1"/>
  <c r="G25" i="2"/>
  <c r="I25" i="1"/>
  <c r="I31" s="1"/>
  <c r="I32" s="1"/>
  <c r="I25" i="2"/>
  <c r="J29"/>
  <c r="J25"/>
  <c r="K25"/>
  <c r="K31" s="1"/>
  <c r="K32" s="1"/>
  <c r="G31" i="1"/>
  <c r="G33" s="1"/>
  <c r="G25" i="3"/>
  <c r="G31" s="1"/>
  <c r="G32" s="1"/>
  <c r="I29" i="2"/>
  <c r="K31" i="1"/>
  <c r="K32" s="1"/>
  <c r="J25" i="3"/>
  <c r="J31" s="1"/>
  <c r="J32" s="1"/>
  <c r="J31" i="2" l="1"/>
  <c r="J32" s="1"/>
  <c r="I31"/>
  <c r="I32" s="1"/>
  <c r="G31"/>
  <c r="G32" s="1"/>
  <c r="G32" i="1"/>
  <c r="J23" l="1"/>
  <c r="L23" s="1"/>
  <c r="J21"/>
  <c r="L21" s="1"/>
  <c r="J8" l="1"/>
  <c r="L8" s="1"/>
  <c r="J24"/>
  <c r="L24" s="1"/>
  <c r="J11"/>
  <c r="L11" s="1"/>
  <c r="J19"/>
  <c r="L19" s="1"/>
  <c r="J22"/>
  <c r="L22" s="1"/>
  <c r="J14"/>
  <c r="L14" s="1"/>
  <c r="J18"/>
  <c r="L18" s="1"/>
  <c r="J13"/>
  <c r="L13" s="1"/>
  <c r="J9" l="1"/>
  <c r="L9" s="1"/>
  <c r="J10"/>
  <c r="L10" s="1"/>
  <c r="J15"/>
  <c r="L15" s="1"/>
  <c r="J17"/>
  <c r="L17" s="1"/>
  <c r="J20"/>
  <c r="L20" s="1"/>
  <c r="J16" l="1"/>
  <c r="L16" s="1"/>
  <c r="J7"/>
  <c r="J12"/>
  <c r="L12" s="1"/>
  <c r="L7" l="1"/>
  <c r="L25" s="1"/>
  <c r="J25"/>
  <c r="J28" l="1"/>
  <c r="L28" l="1"/>
  <c r="J27" l="1"/>
  <c r="L27" l="1"/>
  <c r="L29" s="1"/>
  <c r="L31" s="1"/>
  <c r="J29"/>
  <c r="J31" s="1"/>
  <c r="J32" l="1"/>
</calcChain>
</file>

<file path=xl/sharedStrings.xml><?xml version="1.0" encoding="utf-8"?>
<sst xmlns="http://schemas.openxmlformats.org/spreadsheetml/2006/main" count="177" uniqueCount="64">
  <si>
    <t>тыс.руб.</t>
  </si>
  <si>
    <t>МО
Код</t>
  </si>
  <si>
    <t>МО
Название</t>
  </si>
  <si>
    <t>контингент</t>
  </si>
  <si>
    <t>Сумма отчислений</t>
  </si>
  <si>
    <t>0100</t>
  </si>
  <si>
    <t>Воловский  район</t>
  </si>
  <si>
    <t>0200</t>
  </si>
  <si>
    <t>Грязинский  район</t>
  </si>
  <si>
    <t>0300</t>
  </si>
  <si>
    <t>Данковский  район</t>
  </si>
  <si>
    <t>0400</t>
  </si>
  <si>
    <t>Добринский  район</t>
  </si>
  <si>
    <t>0500</t>
  </si>
  <si>
    <t>Добровский  район</t>
  </si>
  <si>
    <t>0600</t>
  </si>
  <si>
    <t>Долгоруковский  район</t>
  </si>
  <si>
    <t>0700</t>
  </si>
  <si>
    <t>Елецкий  район</t>
  </si>
  <si>
    <t>0800</t>
  </si>
  <si>
    <t>Задонский  район</t>
  </si>
  <si>
    <t>0900</t>
  </si>
  <si>
    <t>Измалковский  район</t>
  </si>
  <si>
    <t>1000</t>
  </si>
  <si>
    <t>Краснинский  район</t>
  </si>
  <si>
    <t>1100</t>
  </si>
  <si>
    <t>Лебедянский  район</t>
  </si>
  <si>
    <t>1200</t>
  </si>
  <si>
    <t>Лев - Толстовский  район</t>
  </si>
  <si>
    <t>1300</t>
  </si>
  <si>
    <t>Липецкий  район</t>
  </si>
  <si>
    <t>1400</t>
  </si>
  <si>
    <t>Становлянский  район</t>
  </si>
  <si>
    <t>1500</t>
  </si>
  <si>
    <t>Тербунский  район</t>
  </si>
  <si>
    <t>1600</t>
  </si>
  <si>
    <t>Усманский  район</t>
  </si>
  <si>
    <t>1700</t>
  </si>
  <si>
    <t>Хлевенский  район</t>
  </si>
  <si>
    <t>1800</t>
  </si>
  <si>
    <t>Чаплыгинский  район</t>
  </si>
  <si>
    <t>Итого  по  муниципальным  районам</t>
  </si>
  <si>
    <t>1900</t>
  </si>
  <si>
    <t>Городской  округ  город  Елец</t>
  </si>
  <si>
    <t>2000</t>
  </si>
  <si>
    <t>Городской  округ  город  Липецк</t>
  </si>
  <si>
    <t>Итого  по  городским  округам</t>
  </si>
  <si>
    <t>0000</t>
  </si>
  <si>
    <t>Всего</t>
  </si>
  <si>
    <t xml:space="preserve">норматив отчислений </t>
  </si>
  <si>
    <t>cумма отчислений</t>
  </si>
  <si>
    <t>Индекс  бюджетных  расходов</t>
  </si>
  <si>
    <t>Бюджетная  обеспеченность  до  распределения  дотации</t>
  </si>
  <si>
    <t>Бюджетная  обеспеченность  после  распределения  дотации</t>
  </si>
  <si>
    <t>Индекс  налогового  потенциала</t>
  </si>
  <si>
    <t>Замена дотации нормативами отчислений от налога на доходы физических лиц</t>
  </si>
  <si>
    <t>Всего денежная дотация</t>
  </si>
  <si>
    <t>Объем  нераспределенной  дотации</t>
  </si>
  <si>
    <t>15,0 % НДФЛ</t>
  </si>
  <si>
    <t>Расчет  распределения  дотации  на  выравнивание  бюджетной  обеспеченности  муниципальных  районов  (городских  округов)  и  дотации  бюджетам  муниципальных  районов  (городских  округов)  на  поддержку  мер  по  обеспечению  сбалансированности  местных  бюджетов  на  2020  год</t>
  </si>
  <si>
    <t>Расчет  распределения  дотации  на  выравнивание  бюджетной  обеспеченности  муниципальных  районов  (городских  округов)  и  дотации  бюджетам  муниципальных  районов  (городских  округов)  на  поддержку  мер  по  обеспечению  сбалансированности  местных  бюджетов  на  2019  год</t>
  </si>
  <si>
    <t xml:space="preserve">Денежная  сумма  дотаций  на  выравнивание  бюджетной  обеспеченности  муниципальных  районов  (городских  округов) </t>
  </si>
  <si>
    <t>Денежная  сумма  дотаций  бюджетам  муниципальных  районов  (городских  округов)  на  поддержку  мер  по  обеспечению  сбалансированности  местных  бюджетов</t>
  </si>
  <si>
    <t>Расчет  распределения  дотации  на  выравнивание  бюджетной  обеспеченности  муниципальных  районов  (городских  округов)  и  дотации  бюджетам  муниципальных  районов  (городских  округов)  на  поддержку  мер  по  обеспечению  сбалансированности  местных  бюджетов  на  2021  год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</si>
</sst>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_ ;\-#,##0.0\ "/>
    <numFmt numFmtId="165" formatCode="_-* #,##0.0_р_._-;\-* #,##0.0_р_._-;_-* &quot;-&quot;??_р_._-;_-@_-"/>
    <numFmt numFmtId="166" formatCode="_-* #,##0.0_р_._-;\-* #,##0.0_р_._-;_-* &quot;-&quot;?_р_._-;_-@_-"/>
    <numFmt numFmtId="167" formatCode="#,##0.000000"/>
  </numFmts>
  <fonts count="27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8D8D8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167" fontId="25" fillId="24" borderId="16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1" applyNumberFormat="0" applyAlignment="0" applyProtection="0"/>
    <xf numFmtId="0" fontId="7" fillId="2" borderId="2" applyNumberFormat="0" applyAlignment="0" applyProtection="0"/>
    <xf numFmtId="0" fontId="8" fillId="2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2" fillId="0" borderId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0" fillId="5" borderId="0" applyNumberFormat="0" applyBorder="0" applyAlignment="0" applyProtection="0"/>
  </cellStyleXfs>
  <cellXfs count="53">
    <xf numFmtId="0" fontId="0" fillId="0" borderId="0" xfId="0"/>
    <xf numFmtId="43" fontId="21" fillId="0" borderId="10" xfId="44" applyFont="1" applyFill="1" applyBorder="1" applyAlignment="1">
      <alignment vertical="center"/>
    </xf>
    <xf numFmtId="43" fontId="21" fillId="0" borderId="16" xfId="44" applyFont="1" applyFill="1" applyBorder="1" applyAlignment="1">
      <alignment vertical="center"/>
    </xf>
    <xf numFmtId="49" fontId="21" fillId="0" borderId="10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49" fontId="23" fillId="0" borderId="0" xfId="0" quotePrefix="1" applyNumberFormat="1" applyFont="1" applyAlignment="1">
      <alignment vertical="center" wrapText="1"/>
    </xf>
    <xf numFmtId="49" fontId="21" fillId="0" borderId="0" xfId="0" applyNumberFormat="1" applyFont="1" applyAlignment="1">
      <alignment horizontal="left" vertical="center" wrapText="1"/>
    </xf>
    <xf numFmtId="0" fontId="22" fillId="0" borderId="0" xfId="42" applyFont="1" applyFill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23" fillId="0" borderId="0" xfId="0" quotePrefix="1" applyFont="1" applyAlignment="1">
      <alignment vertical="center" wrapText="1"/>
    </xf>
    <xf numFmtId="0" fontId="23" fillId="0" borderId="0" xfId="0" quotePrefix="1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24" fillId="0" borderId="10" xfId="44" applyFont="1" applyFill="1" applyBorder="1" applyAlignment="1">
      <alignment vertical="center"/>
    </xf>
    <xf numFmtId="43" fontId="21" fillId="0" borderId="10" xfId="44" applyNumberFormat="1" applyFont="1" applyBorder="1" applyAlignment="1">
      <alignment vertical="center"/>
    </xf>
    <xf numFmtId="165" fontId="26" fillId="0" borderId="10" xfId="44" applyNumberFormat="1" applyFont="1" applyFill="1" applyBorder="1" applyAlignment="1">
      <alignment vertical="center"/>
    </xf>
    <xf numFmtId="43" fontId="24" fillId="0" borderId="10" xfId="44" applyNumberFormat="1" applyFont="1" applyFill="1" applyBorder="1" applyAlignment="1">
      <alignment vertical="center"/>
    </xf>
    <xf numFmtId="165" fontId="24" fillId="0" borderId="10" xfId="44" applyNumberFormat="1" applyFont="1" applyFill="1" applyBorder="1" applyAlignment="1">
      <alignment vertical="center"/>
    </xf>
    <xf numFmtId="166" fontId="24" fillId="0" borderId="1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43" fontId="26" fillId="0" borderId="10" xfId="44" applyNumberFormat="1" applyFont="1" applyBorder="1" applyAlignment="1">
      <alignment vertical="center"/>
    </xf>
    <xf numFmtId="165" fontId="21" fillId="0" borderId="10" xfId="44" applyNumberFormat="1" applyFont="1" applyFill="1" applyBorder="1" applyAlignment="1">
      <alignment vertical="center"/>
    </xf>
    <xf numFmtId="165" fontId="21" fillId="0" borderId="10" xfId="44" applyNumberFormat="1" applyFont="1" applyBorder="1" applyAlignment="1">
      <alignment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165" fontId="21" fillId="0" borderId="0" xfId="44" applyNumberFormat="1" applyFont="1" applyFill="1" applyBorder="1" applyAlignment="1">
      <alignment vertical="center"/>
    </xf>
    <xf numFmtId="49" fontId="21" fillId="0" borderId="0" xfId="0" applyNumberFormat="1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165" fontId="24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165" fontId="21" fillId="0" borderId="0" xfId="0" applyNumberFormat="1" applyFont="1" applyFill="1" applyAlignment="1">
      <alignment vertical="center"/>
    </xf>
    <xf numFmtId="43" fontId="26" fillId="0" borderId="10" xfId="44" applyNumberFormat="1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165" fontId="26" fillId="0" borderId="0" xfId="44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49" fontId="21" fillId="0" borderId="10" xfId="0" quotePrefix="1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46">
    <cellStyle name="(Табликс1):0:3" xfId="1"/>
    <cellStyle name="20% - Акцент1" xfId="2" builtinId="30" customBuiltin="1"/>
    <cellStyle name="20% - Акцент2" xfId="3" builtinId="34" customBuiltin="1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Normal_Расчет дотаций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Стиль 1" xfId="42"/>
    <cellStyle name="Текст предупреждения" xfId="43" builtinId="11" customBuiltin="1"/>
    <cellStyle name="Финансовый" xfId="44" builtinId="3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0;&#1076;&#1084;&#1080;&#1085;&#1080;&#1089;&#1090;&#1088;&#1072;&#1090;&#1086;&#1088;/Local%20Settings/Application%20Data/CIFT/Sapphire/XLE0.tmp/&#1056;&#1072;&#1089;&#1095;&#1077;&#1090;%20&#1076;&#1086;&#1090;&#1072;&#1094;&#1080;&#1081;%20(&#1074;&#1089;&#1077;%20&#1052;&#105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/&#1052;&#1045;&#1046;&#1041;&#1070;&#1044;&#1046;&#1045;&#1058;&#1053;&#1067;&#1045;%20&#1054;&#1058;&#1053;&#1054;&#1064;&#1045;&#1053;&#1048;&#1071;%20%20&#1042;%20%202018%20%20&#1043;&#1054;&#1044;&#1059;%20-%20&#1053;&#1040;%20%203%20%20&#1043;&#1054;&#1044;&#1040;/&#1055;&#1083;&#1072;&#1085;%20%20&#1088;&#1077;&#1075;&#1091;&#1083;&#1080;&#1088;&#1086;&#1074;&#1072;&#1085;&#1080;&#1103;%20%20&#1085;&#1072;%20%202019-2021%20%20&#1075;&#1086;&#1076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v1bvyumsqh02d2hwuje5xik5uk"/>
      <sheetName val="Параметры"/>
      <sheetName val="Диаграмма"/>
      <sheetName val="Отсортированные_Данные"/>
      <sheetName val="Данные для диаграммы"/>
    </sheetNames>
    <sheetDataSet>
      <sheetData sheetId="0" refreshError="1"/>
      <sheetData sheetId="1" refreshError="1"/>
      <sheetData sheetId="2" refreshError="1">
        <row r="5">
          <cell r="B5">
            <v>2.7102369917208811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Для  Хранилища"/>
      <sheetName val="2021  год_последний "/>
      <sheetName val="2020  год_последний"/>
      <sheetName val="2019  год_для  начальника"/>
      <sheetName val="2019  год_последний"/>
      <sheetName val="2019  год_нормативы от НДФЛ"/>
      <sheetName val="2019  год  на  душу  населения"/>
      <sheetName val="2019  год  на  душу_сортировка"/>
      <sheetName val="дефицит  МО"/>
      <sheetName val="Сравнение  дотации  МР  и  ГО"/>
      <sheetName val="Сравнение  дотации  МР  и   (2)"/>
    </sheetNames>
    <sheetDataSet>
      <sheetData sheetId="0"/>
      <sheetData sheetId="1">
        <row r="7">
          <cell r="R7">
            <v>0</v>
          </cell>
          <cell r="W7">
            <v>127200</v>
          </cell>
          <cell r="AD7">
            <v>60.07</v>
          </cell>
          <cell r="AE7">
            <v>76413</v>
          </cell>
        </row>
        <row r="8">
          <cell r="R8">
            <v>0</v>
          </cell>
          <cell r="W8">
            <v>1059500</v>
          </cell>
          <cell r="AD8">
            <v>18.02</v>
          </cell>
          <cell r="AE8">
            <v>190872</v>
          </cell>
        </row>
        <row r="9">
          <cell r="R9">
            <v>0</v>
          </cell>
          <cell r="W9">
            <v>519000</v>
          </cell>
          <cell r="AD9">
            <v>14.3</v>
          </cell>
          <cell r="AE9">
            <v>74193</v>
          </cell>
        </row>
        <row r="10">
          <cell r="R10">
            <v>0</v>
          </cell>
          <cell r="W10">
            <v>367100</v>
          </cell>
          <cell r="AD10">
            <v>36.6</v>
          </cell>
          <cell r="AE10">
            <v>134370</v>
          </cell>
        </row>
        <row r="11">
          <cell r="R11">
            <v>0</v>
          </cell>
          <cell r="W11">
            <v>221000</v>
          </cell>
          <cell r="AD11">
            <v>49.39</v>
          </cell>
          <cell r="AE11">
            <v>109157</v>
          </cell>
        </row>
        <row r="12">
          <cell r="R12">
            <v>0</v>
          </cell>
          <cell r="W12">
            <v>166500</v>
          </cell>
          <cell r="AD12">
            <v>51.1</v>
          </cell>
          <cell r="AE12">
            <v>85088</v>
          </cell>
        </row>
        <row r="13">
          <cell r="R13">
            <v>0</v>
          </cell>
          <cell r="W13">
            <v>308300</v>
          </cell>
          <cell r="AD13">
            <v>42.1</v>
          </cell>
          <cell r="AE13">
            <v>129787</v>
          </cell>
        </row>
        <row r="14">
          <cell r="R14">
            <v>0</v>
          </cell>
          <cell r="W14">
            <v>376600</v>
          </cell>
          <cell r="AD14">
            <v>43.85</v>
          </cell>
          <cell r="AE14">
            <v>165146</v>
          </cell>
        </row>
        <row r="15">
          <cell r="R15">
            <v>0</v>
          </cell>
          <cell r="W15">
            <v>130700</v>
          </cell>
          <cell r="AD15">
            <v>65</v>
          </cell>
          <cell r="AE15">
            <v>84958</v>
          </cell>
        </row>
        <row r="16">
          <cell r="R16">
            <v>0</v>
          </cell>
          <cell r="W16">
            <v>189200</v>
          </cell>
          <cell r="AD16">
            <v>28.87</v>
          </cell>
          <cell r="AE16">
            <v>54628</v>
          </cell>
        </row>
        <row r="17">
          <cell r="R17">
            <v>0</v>
          </cell>
          <cell r="W17">
            <v>772000</v>
          </cell>
          <cell r="AD17">
            <v>4.3</v>
          </cell>
          <cell r="AE17">
            <v>33193</v>
          </cell>
        </row>
        <row r="18">
          <cell r="R18">
            <v>0</v>
          </cell>
          <cell r="W18">
            <v>186500</v>
          </cell>
          <cell r="AD18">
            <v>37.200000000000003</v>
          </cell>
          <cell r="AE18">
            <v>69385</v>
          </cell>
        </row>
        <row r="19">
          <cell r="R19">
            <v>0</v>
          </cell>
          <cell r="W19">
            <v>801500</v>
          </cell>
          <cell r="AD19">
            <v>16.05</v>
          </cell>
          <cell r="AE19">
            <v>128626</v>
          </cell>
        </row>
        <row r="20">
          <cell r="R20">
            <v>0</v>
          </cell>
          <cell r="W20">
            <v>200800</v>
          </cell>
          <cell r="AD20">
            <v>38.25</v>
          </cell>
          <cell r="AE20">
            <v>76813</v>
          </cell>
        </row>
        <row r="21">
          <cell r="R21">
            <v>0</v>
          </cell>
          <cell r="W21">
            <v>292600</v>
          </cell>
          <cell r="AD21">
            <v>28.7</v>
          </cell>
          <cell r="AE21">
            <v>83984</v>
          </cell>
        </row>
        <row r="22">
          <cell r="R22">
            <v>0</v>
          </cell>
          <cell r="W22">
            <v>457000</v>
          </cell>
          <cell r="AD22">
            <v>47.18</v>
          </cell>
          <cell r="AE22">
            <v>215632</v>
          </cell>
        </row>
        <row r="23">
          <cell r="R23">
            <v>0</v>
          </cell>
          <cell r="W23">
            <v>217000</v>
          </cell>
          <cell r="AD23">
            <v>38.33</v>
          </cell>
          <cell r="AE23">
            <v>83174</v>
          </cell>
        </row>
        <row r="24">
          <cell r="R24">
            <v>0</v>
          </cell>
          <cell r="W24">
            <v>377500</v>
          </cell>
          <cell r="AD24">
            <v>31.3</v>
          </cell>
          <cell r="AE24">
            <v>118148</v>
          </cell>
        </row>
        <row r="27">
          <cell r="R27">
            <v>0</v>
          </cell>
          <cell r="W27">
            <v>1620000</v>
          </cell>
          <cell r="AD27">
            <v>4.05</v>
          </cell>
          <cell r="AE27">
            <v>65638</v>
          </cell>
        </row>
        <row r="28">
          <cell r="R28">
            <v>0</v>
          </cell>
          <cell r="W28">
            <v>13900000</v>
          </cell>
          <cell r="AD28">
            <v>1.9</v>
          </cell>
          <cell r="AE28">
            <v>264100</v>
          </cell>
        </row>
        <row r="31">
          <cell r="O31">
            <v>395841</v>
          </cell>
          <cell r="R31">
            <v>0</v>
          </cell>
          <cell r="W31">
            <v>22290000</v>
          </cell>
          <cell r="AE31">
            <v>2243305</v>
          </cell>
        </row>
      </sheetData>
      <sheetData sheetId="2">
        <row r="9">
          <cell r="S9">
            <v>0</v>
          </cell>
          <cell r="X9">
            <v>116100</v>
          </cell>
          <cell r="AE9">
            <v>68.13</v>
          </cell>
          <cell r="AF9">
            <v>79095</v>
          </cell>
          <cell r="AJ9"/>
        </row>
        <row r="10">
          <cell r="S10">
            <v>0</v>
          </cell>
          <cell r="X10">
            <v>999600</v>
          </cell>
          <cell r="AE10">
            <v>19.77</v>
          </cell>
          <cell r="AF10">
            <v>197644</v>
          </cell>
          <cell r="AJ10"/>
        </row>
        <row r="11">
          <cell r="S11">
            <v>0</v>
          </cell>
          <cell r="X11">
            <v>482700</v>
          </cell>
          <cell r="AE11">
            <v>15.93</v>
          </cell>
          <cell r="AF11">
            <v>76899</v>
          </cell>
          <cell r="AJ11"/>
        </row>
        <row r="12">
          <cell r="S12">
            <v>0</v>
          </cell>
          <cell r="X12">
            <v>349700</v>
          </cell>
          <cell r="AE12">
            <v>39.82</v>
          </cell>
          <cell r="AF12">
            <v>139253</v>
          </cell>
          <cell r="AJ12"/>
        </row>
        <row r="13">
          <cell r="S13">
            <v>0</v>
          </cell>
          <cell r="X13">
            <v>211000</v>
          </cell>
          <cell r="AE13">
            <v>53.68</v>
          </cell>
          <cell r="AF13">
            <v>113270</v>
          </cell>
          <cell r="AJ13"/>
        </row>
        <row r="14">
          <cell r="S14">
            <v>0</v>
          </cell>
          <cell r="X14">
            <v>158600</v>
          </cell>
          <cell r="AE14">
            <v>55.56</v>
          </cell>
          <cell r="AF14">
            <v>88124</v>
          </cell>
          <cell r="AJ14"/>
        </row>
        <row r="15">
          <cell r="S15">
            <v>0</v>
          </cell>
          <cell r="X15">
            <v>292000</v>
          </cell>
          <cell r="AE15">
            <v>46.05</v>
          </cell>
          <cell r="AF15">
            <v>134456</v>
          </cell>
          <cell r="AJ15"/>
        </row>
        <row r="16">
          <cell r="S16">
            <v>0</v>
          </cell>
          <cell r="X16">
            <v>353600</v>
          </cell>
          <cell r="AE16">
            <v>48.46</v>
          </cell>
          <cell r="AF16">
            <v>171344</v>
          </cell>
          <cell r="AJ16"/>
        </row>
        <row r="17">
          <cell r="S17">
            <v>0</v>
          </cell>
          <cell r="X17">
            <v>127000</v>
          </cell>
          <cell r="AE17">
            <v>69.22</v>
          </cell>
          <cell r="AF17">
            <v>87905</v>
          </cell>
          <cell r="AJ17"/>
        </row>
        <row r="18">
          <cell r="S18">
            <v>0</v>
          </cell>
          <cell r="X18">
            <v>181100</v>
          </cell>
          <cell r="AE18">
            <v>31.23</v>
          </cell>
          <cell r="AF18">
            <v>56549</v>
          </cell>
          <cell r="AJ18"/>
        </row>
        <row r="19">
          <cell r="S19">
            <v>0</v>
          </cell>
          <cell r="X19">
            <v>727100</v>
          </cell>
          <cell r="AE19">
            <v>4.7699999999999996</v>
          </cell>
          <cell r="AF19">
            <v>34676</v>
          </cell>
          <cell r="AJ19"/>
        </row>
        <row r="20">
          <cell r="S20">
            <v>0</v>
          </cell>
          <cell r="X20">
            <v>176200</v>
          </cell>
          <cell r="AE20">
            <v>40.82</v>
          </cell>
          <cell r="AF20">
            <v>71928</v>
          </cell>
          <cell r="AJ20"/>
        </row>
        <row r="21">
          <cell r="S21">
            <v>0</v>
          </cell>
          <cell r="X21">
            <v>763200</v>
          </cell>
          <cell r="AE21">
            <v>17.53</v>
          </cell>
          <cell r="AF21">
            <v>133814</v>
          </cell>
          <cell r="AJ21"/>
        </row>
        <row r="22">
          <cell r="S22">
            <v>0</v>
          </cell>
          <cell r="X22">
            <v>194900</v>
          </cell>
          <cell r="AE22">
            <v>40.840000000000003</v>
          </cell>
          <cell r="AF22">
            <v>79599</v>
          </cell>
          <cell r="AJ22"/>
        </row>
        <row r="23">
          <cell r="S23">
            <v>0</v>
          </cell>
          <cell r="X23">
            <v>273200</v>
          </cell>
          <cell r="AE23">
            <v>31.92</v>
          </cell>
          <cell r="AF23">
            <v>87209</v>
          </cell>
          <cell r="AJ23"/>
        </row>
        <row r="24">
          <cell r="S24">
            <v>0</v>
          </cell>
          <cell r="X24">
            <v>422500</v>
          </cell>
          <cell r="AE24">
            <v>52.97</v>
          </cell>
          <cell r="AF24">
            <v>223784</v>
          </cell>
          <cell r="AJ24">
            <v>23170</v>
          </cell>
        </row>
        <row r="25">
          <cell r="S25">
            <v>0</v>
          </cell>
          <cell r="X25">
            <v>200700</v>
          </cell>
          <cell r="AE25">
            <v>42.99</v>
          </cell>
          <cell r="AF25">
            <v>86280</v>
          </cell>
          <cell r="AJ25"/>
        </row>
        <row r="26">
          <cell r="S26">
            <v>0</v>
          </cell>
          <cell r="X26">
            <v>343000</v>
          </cell>
          <cell r="AE26">
            <v>35.72</v>
          </cell>
          <cell r="AF26">
            <v>122504</v>
          </cell>
          <cell r="AJ26"/>
        </row>
        <row r="29">
          <cell r="S29">
            <v>0</v>
          </cell>
          <cell r="X29">
            <v>1514100</v>
          </cell>
          <cell r="AE29">
            <v>4.58</v>
          </cell>
          <cell r="AF29">
            <v>69409</v>
          </cell>
          <cell r="AJ29"/>
        </row>
        <row r="30">
          <cell r="S30">
            <v>0</v>
          </cell>
          <cell r="X30">
            <v>12693700</v>
          </cell>
          <cell r="AE30">
            <v>2</v>
          </cell>
          <cell r="AF30">
            <v>253874</v>
          </cell>
          <cell r="AJ30"/>
        </row>
        <row r="33">
          <cell r="O33">
            <v>410748.4</v>
          </cell>
          <cell r="S33">
            <v>0</v>
          </cell>
          <cell r="X33">
            <v>20580000</v>
          </cell>
          <cell r="AF33">
            <v>2307616</v>
          </cell>
          <cell r="AJ33">
            <v>23170</v>
          </cell>
        </row>
      </sheetData>
      <sheetData sheetId="3"/>
      <sheetData sheetId="4">
        <row r="10">
          <cell r="W10">
            <v>20091.400000000001</v>
          </cell>
          <cell r="AG10">
            <v>106000</v>
          </cell>
          <cell r="AT10">
            <v>80.489999999999995</v>
          </cell>
          <cell r="AU10">
            <v>85320.5</v>
          </cell>
          <cell r="BD10">
            <v>0</v>
          </cell>
        </row>
        <row r="11">
          <cell r="W11">
            <v>14889.4</v>
          </cell>
          <cell r="AG11">
            <v>943000</v>
          </cell>
          <cell r="AT11">
            <v>20.14</v>
          </cell>
          <cell r="AU11">
            <v>189875</v>
          </cell>
          <cell r="BD11">
            <v>0</v>
          </cell>
        </row>
        <row r="12">
          <cell r="W12">
            <v>31399.9</v>
          </cell>
          <cell r="AG12">
            <v>449000</v>
          </cell>
          <cell r="AT12">
            <v>28.3</v>
          </cell>
          <cell r="AU12">
            <v>127049</v>
          </cell>
          <cell r="BD12">
            <v>0</v>
          </cell>
        </row>
        <row r="13">
          <cell r="W13">
            <v>11369.5</v>
          </cell>
          <cell r="AG13">
            <v>333000</v>
          </cell>
          <cell r="AT13">
            <v>40.26</v>
          </cell>
          <cell r="AU13">
            <v>134051</v>
          </cell>
          <cell r="BD13">
            <v>0</v>
          </cell>
        </row>
        <row r="14">
          <cell r="W14">
            <v>39063.199999999997</v>
          </cell>
          <cell r="AG14">
            <v>201000</v>
          </cell>
          <cell r="AT14">
            <v>55.38</v>
          </cell>
          <cell r="AU14">
            <v>111311</v>
          </cell>
          <cell r="BD14">
            <v>0</v>
          </cell>
        </row>
        <row r="15">
          <cell r="W15">
            <v>17628.2</v>
          </cell>
          <cell r="AG15">
            <v>151000</v>
          </cell>
          <cell r="AT15">
            <v>76.290000000000006</v>
          </cell>
          <cell r="AU15">
            <v>115198.9</v>
          </cell>
          <cell r="BD15">
            <v>0</v>
          </cell>
        </row>
        <row r="16">
          <cell r="W16">
            <v>35011.9</v>
          </cell>
          <cell r="AG16">
            <v>272000</v>
          </cell>
          <cell r="AT16">
            <v>54.16</v>
          </cell>
          <cell r="AU16">
            <v>147320.9</v>
          </cell>
          <cell r="BD16">
            <v>0</v>
          </cell>
        </row>
        <row r="17">
          <cell r="W17">
            <v>39350.1</v>
          </cell>
          <cell r="AG17">
            <v>334000</v>
          </cell>
          <cell r="AT17">
            <v>49.51</v>
          </cell>
          <cell r="AU17">
            <v>165355</v>
          </cell>
          <cell r="BD17">
            <v>0</v>
          </cell>
        </row>
        <row r="18">
          <cell r="W18">
            <v>51810</v>
          </cell>
          <cell r="AG18">
            <v>122000</v>
          </cell>
          <cell r="AT18">
            <v>85</v>
          </cell>
          <cell r="AU18">
            <v>103700</v>
          </cell>
          <cell r="BD18">
            <v>0</v>
          </cell>
        </row>
        <row r="19">
          <cell r="W19">
            <v>16366.4</v>
          </cell>
          <cell r="AG19">
            <v>173000</v>
          </cell>
          <cell r="AT19">
            <v>42.01</v>
          </cell>
          <cell r="AU19">
            <v>72683.3</v>
          </cell>
          <cell r="BD19">
            <v>0</v>
          </cell>
        </row>
        <row r="20">
          <cell r="W20">
            <v>40013.300000000003</v>
          </cell>
          <cell r="AG20">
            <v>686000</v>
          </cell>
          <cell r="AT20">
            <v>21.47</v>
          </cell>
          <cell r="AU20">
            <v>147292.6</v>
          </cell>
          <cell r="BD20">
            <v>0</v>
          </cell>
        </row>
        <row r="21">
          <cell r="W21">
            <v>23141</v>
          </cell>
          <cell r="AG21">
            <v>166000</v>
          </cell>
          <cell r="AT21">
            <v>51.96</v>
          </cell>
          <cell r="AU21">
            <v>86252.4</v>
          </cell>
          <cell r="BD21">
            <v>0</v>
          </cell>
        </row>
        <row r="22">
          <cell r="W22">
            <v>7337.8</v>
          </cell>
          <cell r="AG22">
            <v>727000</v>
          </cell>
          <cell r="AT22">
            <v>17.850000000000001</v>
          </cell>
          <cell r="AU22">
            <v>129777</v>
          </cell>
          <cell r="BD22">
            <v>0</v>
          </cell>
        </row>
        <row r="23">
          <cell r="W23">
            <v>35842.6</v>
          </cell>
          <cell r="AG23">
            <v>189000</v>
          </cell>
          <cell r="AT23">
            <v>47.09</v>
          </cell>
          <cell r="AU23">
            <v>88997.8</v>
          </cell>
          <cell r="BD23">
            <v>0</v>
          </cell>
        </row>
        <row r="24">
          <cell r="W24">
            <v>27840.3</v>
          </cell>
          <cell r="AG24">
            <v>255000</v>
          </cell>
          <cell r="AT24">
            <v>37.97</v>
          </cell>
          <cell r="AU24">
            <v>96823.2</v>
          </cell>
          <cell r="BD24">
            <v>0</v>
          </cell>
        </row>
        <row r="25">
          <cell r="W25">
            <v>58823.199999999997</v>
          </cell>
          <cell r="AG25">
            <v>387000</v>
          </cell>
          <cell r="AT25">
            <v>55.82</v>
          </cell>
          <cell r="AU25">
            <v>216012</v>
          </cell>
          <cell r="BD25">
            <v>0</v>
          </cell>
        </row>
        <row r="26">
          <cell r="W26">
            <v>32300.9</v>
          </cell>
          <cell r="AG26">
            <v>186000</v>
          </cell>
          <cell r="AT26">
            <v>54.08</v>
          </cell>
          <cell r="AU26">
            <v>100590.6</v>
          </cell>
          <cell r="BD26">
            <v>0</v>
          </cell>
        </row>
        <row r="27">
          <cell r="W27">
            <v>48506.1</v>
          </cell>
          <cell r="AG27">
            <v>312000</v>
          </cell>
          <cell r="AT27">
            <v>42.82</v>
          </cell>
          <cell r="AU27">
            <v>133600.79999999999</v>
          </cell>
          <cell r="BD27">
            <v>0</v>
          </cell>
        </row>
        <row r="30">
          <cell r="W30">
            <v>211781.6</v>
          </cell>
          <cell r="AG30">
            <v>1415000</v>
          </cell>
          <cell r="AT30">
            <v>12</v>
          </cell>
          <cell r="AU30">
            <v>169789</v>
          </cell>
          <cell r="BD30">
            <v>0</v>
          </cell>
        </row>
        <row r="31">
          <cell r="W31">
            <v>402188.1</v>
          </cell>
          <cell r="AG31">
            <v>11593000</v>
          </cell>
          <cell r="AT31">
            <v>3.7</v>
          </cell>
          <cell r="AU31">
            <v>429000</v>
          </cell>
          <cell r="BD31">
            <v>0</v>
          </cell>
        </row>
        <row r="34">
          <cell r="W34">
            <v>1164754.8999999999</v>
          </cell>
          <cell r="AG34">
            <v>19000000</v>
          </cell>
          <cell r="AU34">
            <v>2850000</v>
          </cell>
          <cell r="BD34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2"/>
  <sheetViews>
    <sheetView tabSelected="1" zoomScale="40" zoomScaleNormal="40" zoomScaleSheetLayoutView="75" workbookViewId="0">
      <pane xSplit="2" ySplit="6" topLeftCell="C10" activePane="bottomRight" state="frozen"/>
      <selection pane="topRight" activeCell="C1" sqref="C1"/>
      <selection pane="bottomLeft" activeCell="A5" sqref="A5"/>
      <selection pane="bottomRight" activeCell="D15" sqref="D15"/>
    </sheetView>
  </sheetViews>
  <sheetFormatPr defaultColWidth="9.08984375" defaultRowHeight="15.5"/>
  <cols>
    <col min="1" max="1" width="7" style="29" customWidth="1"/>
    <col min="2" max="2" width="45.54296875" style="29" customWidth="1"/>
    <col min="3" max="3" width="17.08984375" style="29" customWidth="1"/>
    <col min="4" max="4" width="16.54296875" style="29" customWidth="1"/>
    <col min="5" max="6" width="20.453125" style="21" customWidth="1"/>
    <col min="7" max="7" width="19.453125" style="21" customWidth="1"/>
    <col min="8" max="8" width="16" style="34" customWidth="1"/>
    <col min="9" max="9" width="19.36328125" style="34" customWidth="1"/>
    <col min="10" max="10" width="22.90625" style="34" customWidth="1"/>
    <col min="11" max="11" width="24" style="34" customWidth="1"/>
    <col min="12" max="16384" width="9.08984375" style="34"/>
  </cols>
  <sheetData>
    <row r="2" spans="1:11" s="4" customFormat="1" ht="45.65" customHeight="1">
      <c r="A2" s="41" t="s">
        <v>63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" customFormat="1" ht="20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" customFormat="1">
      <c r="A4" s="5"/>
      <c r="B4" s="5"/>
      <c r="C4" s="5"/>
      <c r="D4" s="5"/>
      <c r="E4" s="10"/>
      <c r="F4" s="10"/>
      <c r="G4" s="10"/>
      <c r="H4" s="11"/>
      <c r="I4" s="11"/>
      <c r="J4" s="11"/>
      <c r="K4" s="12" t="s">
        <v>0</v>
      </c>
    </row>
    <row r="5" spans="1:11" s="4" customFormat="1" ht="43.25" customHeight="1">
      <c r="A5" s="47" t="s">
        <v>1</v>
      </c>
      <c r="B5" s="47" t="s">
        <v>2</v>
      </c>
      <c r="C5" s="48" t="s">
        <v>54</v>
      </c>
      <c r="D5" s="48" t="s">
        <v>51</v>
      </c>
      <c r="E5" s="42" t="s">
        <v>52</v>
      </c>
      <c r="F5" s="42" t="s">
        <v>53</v>
      </c>
      <c r="G5" s="44" t="s">
        <v>55</v>
      </c>
      <c r="H5" s="45"/>
      <c r="I5" s="46"/>
      <c r="J5" s="42" t="s">
        <v>61</v>
      </c>
      <c r="K5" s="42" t="s">
        <v>57</v>
      </c>
    </row>
    <row r="6" spans="1:11" s="14" customFormat="1" ht="115.5" customHeight="1">
      <c r="A6" s="47"/>
      <c r="B6" s="47"/>
      <c r="C6" s="49"/>
      <c r="D6" s="49"/>
      <c r="E6" s="43"/>
      <c r="F6" s="43"/>
      <c r="G6" s="13" t="s">
        <v>3</v>
      </c>
      <c r="H6" s="13" t="s">
        <v>49</v>
      </c>
      <c r="I6" s="13" t="s">
        <v>50</v>
      </c>
      <c r="J6" s="43"/>
      <c r="K6" s="43"/>
    </row>
    <row r="7" spans="1:11" s="21" customFormat="1" ht="25.25" customHeight="1">
      <c r="A7" s="3" t="s">
        <v>5</v>
      </c>
      <c r="B7" s="3" t="s">
        <v>6</v>
      </c>
      <c r="C7" s="15">
        <f t="shared" ref="C7:C24" si="0">D7*E7</f>
        <v>0.67435108264499999</v>
      </c>
      <c r="D7" s="2">
        <v>1.2758389999999999</v>
      </c>
      <c r="E7" s="2">
        <v>0.528555</v>
      </c>
      <c r="F7" s="16">
        <v>1.5</v>
      </c>
      <c r="G7" s="17">
        <f>'[2]2021  год_последний '!W7</f>
        <v>127200</v>
      </c>
      <c r="H7" s="38">
        <f>'[2]2021  год_последний '!AD7</f>
        <v>60.07</v>
      </c>
      <c r="I7" s="17">
        <f>'[2]2021  год_последний '!AE7</f>
        <v>76413</v>
      </c>
      <c r="J7" s="17">
        <f>'[2]2021  год_последний '!R7</f>
        <v>0</v>
      </c>
      <c r="K7" s="23"/>
    </row>
    <row r="8" spans="1:11" s="21" customFormat="1" ht="25.25" customHeight="1">
      <c r="A8" s="3" t="s">
        <v>7</v>
      </c>
      <c r="B8" s="3" t="s">
        <v>8</v>
      </c>
      <c r="C8" s="15">
        <f t="shared" si="0"/>
        <v>0.67296893403199998</v>
      </c>
      <c r="D8" s="2">
        <v>0.77854599999999996</v>
      </c>
      <c r="E8" s="2">
        <v>0.86439200000000005</v>
      </c>
      <c r="F8" s="22">
        <f t="shared" ref="F8:F24" si="1">F7</f>
        <v>1.5</v>
      </c>
      <c r="G8" s="17">
        <f>'[2]2021  год_последний '!W8</f>
        <v>1059500</v>
      </c>
      <c r="H8" s="38">
        <f>'[2]2021  год_последний '!AD8</f>
        <v>18.02</v>
      </c>
      <c r="I8" s="17">
        <f>'[2]2021  год_последний '!AE8</f>
        <v>190872</v>
      </c>
      <c r="J8" s="17">
        <f>'[2]2021  год_последний '!R8</f>
        <v>0</v>
      </c>
      <c r="K8" s="23"/>
    </row>
    <row r="9" spans="1:11" s="21" customFormat="1" ht="25.25" customHeight="1">
      <c r="A9" s="3" t="s">
        <v>9</v>
      </c>
      <c r="B9" s="3" t="s">
        <v>10</v>
      </c>
      <c r="C9" s="15">
        <f t="shared" si="0"/>
        <v>0.93583022455999998</v>
      </c>
      <c r="D9" s="2">
        <v>0.94891000000000003</v>
      </c>
      <c r="E9" s="2">
        <v>0.98621599999999998</v>
      </c>
      <c r="F9" s="22">
        <f t="shared" si="1"/>
        <v>1.5</v>
      </c>
      <c r="G9" s="17">
        <f>'[2]2021  год_последний '!W9</f>
        <v>519000</v>
      </c>
      <c r="H9" s="38">
        <f>'[2]2021  год_последний '!AD9</f>
        <v>14.3</v>
      </c>
      <c r="I9" s="17">
        <f>'[2]2021  год_последний '!AE9</f>
        <v>74193</v>
      </c>
      <c r="J9" s="17">
        <f>'[2]2021  год_последний '!R9</f>
        <v>0</v>
      </c>
      <c r="K9" s="23"/>
    </row>
    <row r="10" spans="1:11" s="21" customFormat="1" ht="25.25" customHeight="1">
      <c r="A10" s="3" t="s">
        <v>11</v>
      </c>
      <c r="B10" s="3" t="s">
        <v>12</v>
      </c>
      <c r="C10" s="15">
        <f t="shared" si="0"/>
        <v>0.67073211216000006</v>
      </c>
      <c r="D10" s="2">
        <v>0.99138599999999999</v>
      </c>
      <c r="E10" s="2">
        <v>0.67656000000000005</v>
      </c>
      <c r="F10" s="22">
        <f t="shared" si="1"/>
        <v>1.5</v>
      </c>
      <c r="G10" s="17">
        <f>'[2]2021  год_последний '!W10</f>
        <v>367100</v>
      </c>
      <c r="H10" s="38">
        <f>'[2]2021  год_последний '!AD10</f>
        <v>36.6</v>
      </c>
      <c r="I10" s="17">
        <f>'[2]2021  год_последний '!AE10</f>
        <v>134370</v>
      </c>
      <c r="J10" s="17">
        <f>'[2]2021  год_последний '!R10</f>
        <v>0</v>
      </c>
      <c r="K10" s="23"/>
    </row>
    <row r="11" spans="1:11" s="21" customFormat="1" ht="25.25" customHeight="1">
      <c r="A11" s="3" t="s">
        <v>13</v>
      </c>
      <c r="B11" s="3" t="s">
        <v>14</v>
      </c>
      <c r="C11" s="15">
        <f t="shared" si="0"/>
        <v>0.55276997286899998</v>
      </c>
      <c r="D11" s="2">
        <v>1.0005809999999999</v>
      </c>
      <c r="E11" s="2">
        <v>0.55244899999999997</v>
      </c>
      <c r="F11" s="22">
        <f t="shared" si="1"/>
        <v>1.5</v>
      </c>
      <c r="G11" s="17">
        <f>'[2]2021  год_последний '!W11</f>
        <v>221000</v>
      </c>
      <c r="H11" s="38">
        <f>'[2]2021  год_последний '!AD11</f>
        <v>49.39</v>
      </c>
      <c r="I11" s="17">
        <f>'[2]2021  год_последний '!AE11</f>
        <v>109157</v>
      </c>
      <c r="J11" s="17">
        <f>'[2]2021  год_последний '!R11</f>
        <v>0</v>
      </c>
      <c r="K11" s="23"/>
    </row>
    <row r="12" spans="1:11" s="21" customFormat="1" ht="25.25" customHeight="1">
      <c r="A12" s="3" t="s">
        <v>15</v>
      </c>
      <c r="B12" s="3" t="s">
        <v>16</v>
      </c>
      <c r="C12" s="15">
        <f t="shared" si="0"/>
        <v>0.69880558187999997</v>
      </c>
      <c r="D12" s="2">
        <v>1.148388</v>
      </c>
      <c r="E12" s="2">
        <v>0.60851</v>
      </c>
      <c r="F12" s="22">
        <f t="shared" si="1"/>
        <v>1.5</v>
      </c>
      <c r="G12" s="17">
        <f>'[2]2021  год_последний '!W12</f>
        <v>166500</v>
      </c>
      <c r="H12" s="38">
        <f>'[2]2021  год_последний '!AD12</f>
        <v>51.1</v>
      </c>
      <c r="I12" s="17">
        <f>'[2]2021  год_последний '!AE12</f>
        <v>85088</v>
      </c>
      <c r="J12" s="17">
        <f>'[2]2021  год_последний '!R12</f>
        <v>0</v>
      </c>
      <c r="K12" s="23"/>
    </row>
    <row r="13" spans="1:11" s="21" customFormat="1" ht="25.25" customHeight="1">
      <c r="A13" s="3" t="s">
        <v>17</v>
      </c>
      <c r="B13" s="3" t="s">
        <v>18</v>
      </c>
      <c r="C13" s="15">
        <f t="shared" si="0"/>
        <v>0.51796654978799994</v>
      </c>
      <c r="D13" s="2">
        <v>0.96307100000000001</v>
      </c>
      <c r="E13" s="2">
        <v>0.53782799999999997</v>
      </c>
      <c r="F13" s="22">
        <f t="shared" si="1"/>
        <v>1.5</v>
      </c>
      <c r="G13" s="17">
        <f>'[2]2021  год_последний '!W13</f>
        <v>308300</v>
      </c>
      <c r="H13" s="38">
        <f>'[2]2021  год_последний '!AD13</f>
        <v>42.1</v>
      </c>
      <c r="I13" s="17">
        <f>'[2]2021  год_последний '!AE13</f>
        <v>129787</v>
      </c>
      <c r="J13" s="17">
        <f>'[2]2021  год_последний '!R13</f>
        <v>0</v>
      </c>
      <c r="K13" s="23"/>
    </row>
    <row r="14" spans="1:11" s="21" customFormat="1" ht="25.25" customHeight="1">
      <c r="A14" s="3" t="s">
        <v>19</v>
      </c>
      <c r="B14" s="3" t="s">
        <v>20</v>
      </c>
      <c r="C14" s="15">
        <f t="shared" si="0"/>
        <v>0.52470312573300004</v>
      </c>
      <c r="D14" s="2">
        <v>0.99880100000000005</v>
      </c>
      <c r="E14" s="2">
        <v>0.52533300000000005</v>
      </c>
      <c r="F14" s="22">
        <f t="shared" si="1"/>
        <v>1.5</v>
      </c>
      <c r="G14" s="17">
        <f>'[2]2021  год_последний '!W14</f>
        <v>376600</v>
      </c>
      <c r="H14" s="38">
        <f>'[2]2021  год_последний '!AD14</f>
        <v>43.85</v>
      </c>
      <c r="I14" s="17">
        <f>'[2]2021  год_последний '!AE14</f>
        <v>165146</v>
      </c>
      <c r="J14" s="17">
        <f>'[2]2021  год_последний '!R14</f>
        <v>0</v>
      </c>
      <c r="K14" s="23"/>
    </row>
    <row r="15" spans="1:11" s="21" customFormat="1" ht="25.25" customHeight="1">
      <c r="A15" s="3" t="s">
        <v>21</v>
      </c>
      <c r="B15" s="3" t="s">
        <v>22</v>
      </c>
      <c r="C15" s="15">
        <f t="shared" si="0"/>
        <v>0.60127656057900003</v>
      </c>
      <c r="D15" s="2">
        <v>1.1356390000000001</v>
      </c>
      <c r="E15" s="2">
        <v>0.52946099999999996</v>
      </c>
      <c r="F15" s="22">
        <f t="shared" si="1"/>
        <v>1.5</v>
      </c>
      <c r="G15" s="17">
        <f>'[2]2021  год_последний '!W15</f>
        <v>130700</v>
      </c>
      <c r="H15" s="38">
        <f>'[2]2021  год_последний '!AD15</f>
        <v>65</v>
      </c>
      <c r="I15" s="17">
        <f>'[2]2021  год_последний '!AE15</f>
        <v>84958</v>
      </c>
      <c r="J15" s="17">
        <f>'[2]2021  год_последний '!R15</f>
        <v>0</v>
      </c>
      <c r="K15" s="23"/>
    </row>
    <row r="16" spans="1:11" s="21" customFormat="1" ht="25.25" customHeight="1">
      <c r="A16" s="3" t="s">
        <v>23</v>
      </c>
      <c r="B16" s="3" t="s">
        <v>24</v>
      </c>
      <c r="C16" s="15">
        <f t="shared" si="0"/>
        <v>1.008630406872</v>
      </c>
      <c r="D16" s="2">
        <v>1.2807809999999999</v>
      </c>
      <c r="E16" s="2">
        <v>0.78751199999999999</v>
      </c>
      <c r="F16" s="22">
        <f t="shared" si="1"/>
        <v>1.5</v>
      </c>
      <c r="G16" s="17">
        <f>'[2]2021  год_последний '!W16</f>
        <v>189200</v>
      </c>
      <c r="H16" s="38">
        <f>'[2]2021  год_последний '!AD16</f>
        <v>28.87</v>
      </c>
      <c r="I16" s="17">
        <f>'[2]2021  год_последний '!AE16</f>
        <v>54628</v>
      </c>
      <c r="J16" s="17">
        <f>'[2]2021  год_последний '!R16</f>
        <v>0</v>
      </c>
      <c r="K16" s="23"/>
    </row>
    <row r="17" spans="1:11" s="21" customFormat="1" ht="25.25" customHeight="1">
      <c r="A17" s="3" t="s">
        <v>25</v>
      </c>
      <c r="B17" s="3" t="s">
        <v>26</v>
      </c>
      <c r="C17" s="15">
        <f t="shared" si="0"/>
        <v>1.176455384097</v>
      </c>
      <c r="D17" s="2">
        <v>0.90189299999999994</v>
      </c>
      <c r="E17" s="2">
        <v>1.3044290000000001</v>
      </c>
      <c r="F17" s="22">
        <f t="shared" si="1"/>
        <v>1.5</v>
      </c>
      <c r="G17" s="17">
        <f>'[2]2021  год_последний '!W17</f>
        <v>772000</v>
      </c>
      <c r="H17" s="38">
        <f>'[2]2021  год_последний '!AD17</f>
        <v>4.3</v>
      </c>
      <c r="I17" s="17">
        <f>'[2]2021  год_последний '!AE17</f>
        <v>33193</v>
      </c>
      <c r="J17" s="17">
        <f>'[2]2021  год_последний '!R17</f>
        <v>0</v>
      </c>
      <c r="K17" s="23"/>
    </row>
    <row r="18" spans="1:11" s="21" customFormat="1" ht="25.25" customHeight="1">
      <c r="A18" s="3" t="s">
        <v>27</v>
      </c>
      <c r="B18" s="3" t="s">
        <v>28</v>
      </c>
      <c r="C18" s="15">
        <f t="shared" si="0"/>
        <v>0.68853938112400015</v>
      </c>
      <c r="D18" s="2">
        <v>1.0272920000000001</v>
      </c>
      <c r="E18" s="2">
        <v>0.67024700000000004</v>
      </c>
      <c r="F18" s="22">
        <f t="shared" si="1"/>
        <v>1.5</v>
      </c>
      <c r="G18" s="17">
        <f>'[2]2021  год_последний '!W18</f>
        <v>186500</v>
      </c>
      <c r="H18" s="38">
        <f>'[2]2021  год_последний '!AD18</f>
        <v>37.200000000000003</v>
      </c>
      <c r="I18" s="17">
        <f>'[2]2021  год_последний '!AE18</f>
        <v>69385</v>
      </c>
      <c r="J18" s="17">
        <f>'[2]2021  год_последний '!R18</f>
        <v>0</v>
      </c>
      <c r="K18" s="23"/>
    </row>
    <row r="19" spans="1:11" s="21" customFormat="1" ht="25.25" customHeight="1">
      <c r="A19" s="3" t="s">
        <v>29</v>
      </c>
      <c r="B19" s="3" t="s">
        <v>30</v>
      </c>
      <c r="C19" s="15">
        <f t="shared" si="0"/>
        <v>0.76409471777100002</v>
      </c>
      <c r="D19" s="2">
        <v>0.851939</v>
      </c>
      <c r="E19" s="2">
        <v>0.89688900000000005</v>
      </c>
      <c r="F19" s="22">
        <f t="shared" si="1"/>
        <v>1.5</v>
      </c>
      <c r="G19" s="17">
        <f>'[2]2021  год_последний '!W19</f>
        <v>801500</v>
      </c>
      <c r="H19" s="38">
        <f>'[2]2021  год_последний '!AD19</f>
        <v>16.05</v>
      </c>
      <c r="I19" s="17">
        <f>'[2]2021  год_последний '!AE19</f>
        <v>128626</v>
      </c>
      <c r="J19" s="17">
        <f>'[2]2021  год_последний '!R19</f>
        <v>0</v>
      </c>
      <c r="K19" s="23"/>
    </row>
    <row r="20" spans="1:11" s="21" customFormat="1" ht="25.25" customHeight="1">
      <c r="A20" s="3" t="s">
        <v>31</v>
      </c>
      <c r="B20" s="3" t="s">
        <v>32</v>
      </c>
      <c r="C20" s="15">
        <f t="shared" si="0"/>
        <v>0.8711710253399999</v>
      </c>
      <c r="D20" s="2">
        <v>1.1861219999999999</v>
      </c>
      <c r="E20" s="2">
        <v>0.73446999999999996</v>
      </c>
      <c r="F20" s="22">
        <f t="shared" si="1"/>
        <v>1.5</v>
      </c>
      <c r="G20" s="17">
        <f>'[2]2021  год_последний '!W20</f>
        <v>200800</v>
      </c>
      <c r="H20" s="38">
        <f>'[2]2021  год_последний '!AD20</f>
        <v>38.25</v>
      </c>
      <c r="I20" s="17">
        <f>'[2]2021  год_последний '!AE20</f>
        <v>76813</v>
      </c>
      <c r="J20" s="17">
        <f>'[2]2021  год_последний '!R20</f>
        <v>0</v>
      </c>
      <c r="K20" s="23"/>
    </row>
    <row r="21" spans="1:11" s="21" customFormat="1" ht="25.25" customHeight="1">
      <c r="A21" s="3" t="s">
        <v>33</v>
      </c>
      <c r="B21" s="3" t="s">
        <v>34</v>
      </c>
      <c r="C21" s="15">
        <f t="shared" si="0"/>
        <v>0.77508172413999998</v>
      </c>
      <c r="D21" s="2">
        <v>1.0373079999999999</v>
      </c>
      <c r="E21" s="2">
        <v>0.74720500000000001</v>
      </c>
      <c r="F21" s="22">
        <f t="shared" si="1"/>
        <v>1.5</v>
      </c>
      <c r="G21" s="17">
        <f>'[2]2021  год_последний '!W21</f>
        <v>292600</v>
      </c>
      <c r="H21" s="38">
        <f>'[2]2021  год_последний '!AD21</f>
        <v>28.7</v>
      </c>
      <c r="I21" s="17">
        <f>'[2]2021  год_последний '!AE21</f>
        <v>83984</v>
      </c>
      <c r="J21" s="17">
        <f>'[2]2021  год_последний '!R21</f>
        <v>0</v>
      </c>
      <c r="K21" s="23"/>
    </row>
    <row r="22" spans="1:11" s="21" customFormat="1" ht="25.25" customHeight="1">
      <c r="A22" s="3" t="s">
        <v>35</v>
      </c>
      <c r="B22" s="3" t="s">
        <v>36</v>
      </c>
      <c r="C22" s="15">
        <f t="shared" si="0"/>
        <v>0.43998662905800001</v>
      </c>
      <c r="D22" s="2">
        <v>0.88077300000000003</v>
      </c>
      <c r="E22" s="2">
        <v>0.49954599999999999</v>
      </c>
      <c r="F22" s="22">
        <f t="shared" si="1"/>
        <v>1.5</v>
      </c>
      <c r="G22" s="17">
        <f>'[2]2021  год_последний '!W22</f>
        <v>457000</v>
      </c>
      <c r="H22" s="38">
        <f>'[2]2021  год_последний '!AD22</f>
        <v>47.18</v>
      </c>
      <c r="I22" s="17">
        <f>'[2]2021  год_последний '!AE22</f>
        <v>215632</v>
      </c>
      <c r="J22" s="17">
        <f>'[2]2021  год_последний '!R22</f>
        <v>0</v>
      </c>
      <c r="K22" s="23"/>
    </row>
    <row r="23" spans="1:11" s="21" customFormat="1" ht="25.25" customHeight="1">
      <c r="A23" s="3" t="s">
        <v>37</v>
      </c>
      <c r="B23" s="3" t="s">
        <v>38</v>
      </c>
      <c r="C23" s="15">
        <f t="shared" si="0"/>
        <v>0.63765591081100004</v>
      </c>
      <c r="D23" s="2">
        <v>1.014421</v>
      </c>
      <c r="E23" s="2">
        <v>0.62859100000000001</v>
      </c>
      <c r="F23" s="22">
        <f t="shared" si="1"/>
        <v>1.5</v>
      </c>
      <c r="G23" s="17">
        <f>'[2]2021  год_последний '!W23</f>
        <v>217000</v>
      </c>
      <c r="H23" s="38">
        <f>'[2]2021  год_последний '!AD23</f>
        <v>38.33</v>
      </c>
      <c r="I23" s="17">
        <f>'[2]2021  год_последний '!AE23</f>
        <v>83174</v>
      </c>
      <c r="J23" s="17">
        <f>'[2]2021  год_последний '!R23</f>
        <v>0</v>
      </c>
      <c r="K23" s="23"/>
    </row>
    <row r="24" spans="1:11" s="21" customFormat="1" ht="25.25" customHeight="1">
      <c r="A24" s="3" t="s">
        <v>39</v>
      </c>
      <c r="B24" s="3" t="s">
        <v>40</v>
      </c>
      <c r="C24" s="15">
        <f t="shared" si="0"/>
        <v>0.62782823654599995</v>
      </c>
      <c r="D24" s="2">
        <v>0.95432899999999998</v>
      </c>
      <c r="E24" s="2">
        <v>0.65787399999999996</v>
      </c>
      <c r="F24" s="22">
        <f t="shared" si="1"/>
        <v>1.5</v>
      </c>
      <c r="G24" s="17">
        <f>'[2]2021  год_последний '!W24</f>
        <v>377500</v>
      </c>
      <c r="H24" s="38">
        <f>'[2]2021  год_последний '!AD24</f>
        <v>31.3</v>
      </c>
      <c r="I24" s="17">
        <f>'[2]2021  год_последний '!AE24</f>
        <v>118148</v>
      </c>
      <c r="J24" s="17">
        <f>'[2]2021  год_последний '!R24</f>
        <v>0</v>
      </c>
      <c r="K24" s="23"/>
    </row>
    <row r="25" spans="1:11" s="21" customFormat="1" ht="25.25" customHeight="1">
      <c r="A25" s="3"/>
      <c r="B25" s="3" t="s">
        <v>41</v>
      </c>
      <c r="C25" s="3"/>
      <c r="D25" s="2"/>
      <c r="E25" s="2"/>
      <c r="F25" s="16"/>
      <c r="G25" s="23">
        <f>SUM(G7:G24)</f>
        <v>6770000</v>
      </c>
      <c r="H25" s="23"/>
      <c r="I25" s="23">
        <f>SUM(I7:I24)</f>
        <v>1913567</v>
      </c>
      <c r="J25" s="23">
        <f>SUM(J7:J24)</f>
        <v>0</v>
      </c>
      <c r="K25" s="23"/>
    </row>
    <row r="26" spans="1:11" s="21" customFormat="1" ht="25.25" customHeight="1">
      <c r="A26" s="3"/>
      <c r="B26" s="3"/>
      <c r="C26" s="3"/>
      <c r="D26" s="2"/>
      <c r="E26" s="2"/>
      <c r="F26" s="16"/>
      <c r="G26" s="23"/>
      <c r="H26" s="18"/>
      <c r="I26" s="23"/>
      <c r="J26" s="23"/>
      <c r="K26" s="23"/>
    </row>
    <row r="27" spans="1:11" s="21" customFormat="1" ht="25.25" customHeight="1">
      <c r="A27" s="3" t="s">
        <v>42</v>
      </c>
      <c r="B27" s="3" t="s">
        <v>43</v>
      </c>
      <c r="C27" s="15">
        <f>D27*E27</f>
        <v>1.0025451715190001</v>
      </c>
      <c r="D27" s="2">
        <v>0.75460300000000002</v>
      </c>
      <c r="E27" s="2">
        <v>1.328573</v>
      </c>
      <c r="F27" s="22">
        <f>F24</f>
        <v>1.5</v>
      </c>
      <c r="G27" s="17">
        <f>'[2]2021  год_последний '!W27</f>
        <v>1620000</v>
      </c>
      <c r="H27" s="38">
        <f>'[2]2021  год_последний '!AD27</f>
        <v>4.05</v>
      </c>
      <c r="I27" s="17">
        <f>'[2]2021  год_последний '!AE27</f>
        <v>65638</v>
      </c>
      <c r="J27" s="17">
        <f>'[2]2021  год_последний '!R27</f>
        <v>0</v>
      </c>
      <c r="K27" s="23"/>
    </row>
    <row r="28" spans="1:11" s="21" customFormat="1" ht="25.25" customHeight="1">
      <c r="A28" s="3" t="s">
        <v>44</v>
      </c>
      <c r="B28" s="3" t="s">
        <v>45</v>
      </c>
      <c r="C28" s="15">
        <f>D28*E28</f>
        <v>1.3130400045249999</v>
      </c>
      <c r="D28" s="2">
        <v>0.77797099999999997</v>
      </c>
      <c r="E28" s="2">
        <v>1.687775</v>
      </c>
      <c r="F28" s="22">
        <f>F27</f>
        <v>1.5</v>
      </c>
      <c r="G28" s="17">
        <f>'[2]2021  год_последний '!W28</f>
        <v>13900000</v>
      </c>
      <c r="H28" s="38">
        <f>'[2]2021  год_последний '!AD28</f>
        <v>1.9</v>
      </c>
      <c r="I28" s="17">
        <f>'[2]2021  год_последний '!AE28</f>
        <v>264100</v>
      </c>
      <c r="J28" s="17">
        <f>'[2]2021  год_последний '!R28</f>
        <v>0</v>
      </c>
      <c r="K28" s="23"/>
    </row>
    <row r="29" spans="1:11" s="21" customFormat="1" ht="25.25" customHeight="1">
      <c r="A29" s="3"/>
      <c r="B29" s="3" t="s">
        <v>46</v>
      </c>
      <c r="C29" s="3"/>
      <c r="D29" s="3"/>
      <c r="E29" s="3"/>
      <c r="F29" s="23"/>
      <c r="G29" s="23">
        <f>SUM(G27:G28)</f>
        <v>15520000</v>
      </c>
      <c r="H29" s="23"/>
      <c r="I29" s="23">
        <f>SUM(I27:I28)</f>
        <v>329738</v>
      </c>
      <c r="J29" s="23">
        <f>SUM(J27:J28)</f>
        <v>0</v>
      </c>
      <c r="K29" s="23"/>
    </row>
    <row r="30" spans="1:11" s="21" customFormat="1" ht="25.25" customHeight="1">
      <c r="A30" s="3"/>
      <c r="B30" s="3"/>
      <c r="C30" s="3"/>
      <c r="D30" s="3"/>
      <c r="E30" s="3"/>
      <c r="F30" s="24"/>
      <c r="G30" s="23"/>
      <c r="H30" s="23"/>
      <c r="I30" s="23"/>
      <c r="J30" s="19"/>
      <c r="K30" s="19"/>
    </row>
    <row r="31" spans="1:11" s="21" customFormat="1" ht="25.25" customHeight="1">
      <c r="A31" s="3" t="s">
        <v>47</v>
      </c>
      <c r="B31" s="25" t="s">
        <v>48</v>
      </c>
      <c r="C31" s="25"/>
      <c r="D31" s="25"/>
      <c r="E31" s="25"/>
      <c r="F31" s="23"/>
      <c r="G31" s="23">
        <f>G25+G29</f>
        <v>22290000</v>
      </c>
      <c r="H31" s="23"/>
      <c r="I31" s="23">
        <f>I25+I29</f>
        <v>2243305</v>
      </c>
      <c r="J31" s="23">
        <f>J25+J29</f>
        <v>0</v>
      </c>
      <c r="K31" s="17">
        <f>'[2]2021  год_последний '!$O$31</f>
        <v>395841</v>
      </c>
    </row>
    <row r="32" spans="1:11" s="21" customFormat="1">
      <c r="A32" s="26"/>
      <c r="B32" s="27"/>
      <c r="C32" s="27"/>
      <c r="D32" s="27"/>
      <c r="E32" s="28"/>
      <c r="F32" s="28"/>
      <c r="G32" s="40">
        <f>G31-'[2]2021  год_последний '!$W$31</f>
        <v>0</v>
      </c>
      <c r="H32" s="40"/>
      <c r="I32" s="40">
        <f>I31-'[2]2021  год_последний '!$AE$31</f>
        <v>0</v>
      </c>
      <c r="J32" s="40">
        <f>J31-'[2]2021  год_последний '!$R$31</f>
        <v>0</v>
      </c>
      <c r="K32" s="40">
        <f>K31-'[2]2021  год_последний '!$O$31</f>
        <v>0</v>
      </c>
    </row>
    <row r="33" spans="5:11">
      <c r="I33" s="21"/>
      <c r="J33" s="21"/>
      <c r="K33" s="21"/>
    </row>
    <row r="34" spans="5:11">
      <c r="E34" s="33"/>
      <c r="F34" s="33"/>
      <c r="G34" s="33"/>
      <c r="H34" s="32"/>
      <c r="I34" s="33"/>
      <c r="J34" s="33"/>
      <c r="K34" s="33"/>
    </row>
    <row r="35" spans="5:11">
      <c r="E35" s="37"/>
      <c r="F35" s="37"/>
      <c r="G35" s="37"/>
      <c r="I35" s="37"/>
      <c r="J35" s="37"/>
      <c r="K35" s="37"/>
    </row>
    <row r="36" spans="5:11">
      <c r="I36" s="21"/>
      <c r="J36" s="21"/>
      <c r="K36" s="21"/>
    </row>
    <row r="37" spans="5:11">
      <c r="K37" s="21"/>
    </row>
    <row r="38" spans="5:11">
      <c r="K38" s="21"/>
    </row>
    <row r="39" spans="5:11">
      <c r="K39" s="21"/>
    </row>
    <row r="40" spans="5:11">
      <c r="K40" s="21"/>
    </row>
    <row r="41" spans="5:11">
      <c r="K41" s="21"/>
    </row>
    <row r="42" spans="5:11">
      <c r="K42" s="21"/>
    </row>
  </sheetData>
  <mergeCells count="10">
    <mergeCell ref="A2:K2"/>
    <mergeCell ref="E5:E6"/>
    <mergeCell ref="G5:I5"/>
    <mergeCell ref="K5:K6"/>
    <mergeCell ref="A5:A6"/>
    <mergeCell ref="B5:B6"/>
    <mergeCell ref="D5:D6"/>
    <mergeCell ref="F5:F6"/>
    <mergeCell ref="C5:C6"/>
    <mergeCell ref="J5:J6"/>
  </mergeCells>
  <phoneticPr fontId="0" type="noConversion"/>
  <pageMargins left="0.78740157480314965" right="0.78740157480314965" top="0.78740157480314965" bottom="0.78740157480314965" header="0.23622047244094491" footer="0.31496062992125984"/>
  <pageSetup paperSize="9" scale="55" orientation="landscape" r:id="rId1"/>
  <headerFooter alignWithMargins="0">
    <oddFooter>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L36"/>
  <sheetViews>
    <sheetView zoomScale="37" zoomScaleNormal="37" zoomScaleSheetLayoutView="75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F21" sqref="F21"/>
    </sheetView>
  </sheetViews>
  <sheetFormatPr defaultColWidth="9.08984375" defaultRowHeight="15.5"/>
  <cols>
    <col min="1" max="1" width="7" style="29" customWidth="1"/>
    <col min="2" max="2" width="47.90625" style="29" customWidth="1"/>
    <col min="3" max="3" width="16.6328125" style="29" customWidth="1"/>
    <col min="4" max="4" width="16.54296875" style="29" customWidth="1"/>
    <col min="5" max="5" width="20.90625" style="29" customWidth="1"/>
    <col min="6" max="6" width="22.08984375" style="21" customWidth="1"/>
    <col min="7" max="7" width="19.453125" style="21" customWidth="1"/>
    <col min="8" max="8" width="17.36328125" style="34" customWidth="1"/>
    <col min="9" max="9" width="19.36328125" style="34" customWidth="1"/>
    <col min="10" max="10" width="24.1796875" style="34" customWidth="1"/>
    <col min="11" max="11" width="28.08984375" style="34" customWidth="1"/>
    <col min="12" max="12" width="24.453125" style="34" customWidth="1"/>
    <col min="13" max="16384" width="9.08984375" style="34"/>
  </cols>
  <sheetData>
    <row r="2" spans="1:12" s="4" customFormat="1" ht="42" customHeight="1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4" customFormat="1" ht="18">
      <c r="A3" s="5"/>
      <c r="F3" s="7"/>
      <c r="G3" s="8"/>
    </row>
    <row r="4" spans="1:12" s="4" customFormat="1">
      <c r="A4" s="5"/>
      <c r="B4" s="5"/>
      <c r="C4" s="5"/>
      <c r="D4" s="5"/>
      <c r="E4" s="5"/>
      <c r="F4" s="10"/>
      <c r="G4" s="10"/>
      <c r="H4" s="11"/>
      <c r="I4" s="11"/>
      <c r="J4" s="11"/>
      <c r="K4" s="11"/>
      <c r="L4" s="12" t="s">
        <v>0</v>
      </c>
    </row>
    <row r="5" spans="1:12" s="4" customFormat="1" ht="43.25" customHeight="1">
      <c r="A5" s="47" t="s">
        <v>1</v>
      </c>
      <c r="B5" s="47" t="s">
        <v>2</v>
      </c>
      <c r="C5" s="48" t="s">
        <v>54</v>
      </c>
      <c r="D5" s="48" t="s">
        <v>51</v>
      </c>
      <c r="E5" s="42" t="s">
        <v>52</v>
      </c>
      <c r="F5" s="42" t="s">
        <v>53</v>
      </c>
      <c r="G5" s="44" t="s">
        <v>55</v>
      </c>
      <c r="H5" s="45"/>
      <c r="I5" s="46"/>
      <c r="J5" s="42" t="s">
        <v>61</v>
      </c>
      <c r="K5" s="50" t="s">
        <v>62</v>
      </c>
      <c r="L5" s="42" t="s">
        <v>57</v>
      </c>
    </row>
    <row r="6" spans="1:12" s="14" customFormat="1" ht="100.5" customHeight="1">
      <c r="A6" s="47"/>
      <c r="B6" s="47"/>
      <c r="C6" s="49"/>
      <c r="D6" s="49"/>
      <c r="E6" s="43"/>
      <c r="F6" s="43"/>
      <c r="G6" s="13" t="s">
        <v>3</v>
      </c>
      <c r="H6" s="13" t="s">
        <v>49</v>
      </c>
      <c r="I6" s="13" t="s">
        <v>50</v>
      </c>
      <c r="J6" s="43"/>
      <c r="K6" s="50"/>
      <c r="L6" s="43"/>
    </row>
    <row r="7" spans="1:12" s="21" customFormat="1" ht="25.75" customHeight="1">
      <c r="A7" s="3" t="s">
        <v>5</v>
      </c>
      <c r="B7" s="3" t="s">
        <v>6</v>
      </c>
      <c r="C7" s="15">
        <f>D7*E7</f>
        <v>0.67435100523000002</v>
      </c>
      <c r="D7" s="2">
        <v>1.276926</v>
      </c>
      <c r="E7" s="2">
        <v>0.52810500000000005</v>
      </c>
      <c r="F7" s="16">
        <v>1.5</v>
      </c>
      <c r="G7" s="17">
        <f>'[2]2020  год_последний'!X9</f>
        <v>116100</v>
      </c>
      <c r="H7" s="38">
        <f>'[2]2020  год_последний'!AE9</f>
        <v>68.13</v>
      </c>
      <c r="I7" s="17">
        <f>'[2]2020  год_последний'!AF9</f>
        <v>79095</v>
      </c>
      <c r="J7" s="17">
        <f>'[2]2020  год_последний'!S9</f>
        <v>0</v>
      </c>
      <c r="K7" s="17">
        <f>'[2]2020  год_последний'!AJ9</f>
        <v>0</v>
      </c>
      <c r="L7" s="23"/>
    </row>
    <row r="8" spans="1:12" s="21" customFormat="1" ht="25.75" customHeight="1">
      <c r="A8" s="3" t="s">
        <v>7</v>
      </c>
      <c r="B8" s="3" t="s">
        <v>8</v>
      </c>
      <c r="C8" s="15">
        <f t="shared" ref="C8:C24" si="0">D8*E8</f>
        <v>0.67296883004999997</v>
      </c>
      <c r="D8" s="2">
        <v>0.77910199999999996</v>
      </c>
      <c r="E8" s="2">
        <v>0.86377499999999996</v>
      </c>
      <c r="F8" s="22">
        <f t="shared" ref="F8:F24" si="1">F7</f>
        <v>1.5</v>
      </c>
      <c r="G8" s="17">
        <f>'[2]2020  год_последний'!X10</f>
        <v>999600</v>
      </c>
      <c r="H8" s="38">
        <f>'[2]2020  год_последний'!AE10</f>
        <v>19.77</v>
      </c>
      <c r="I8" s="17">
        <f>'[2]2020  год_последний'!AF10</f>
        <v>197644</v>
      </c>
      <c r="J8" s="17">
        <f>'[2]2020  год_последний'!S10</f>
        <v>0</v>
      </c>
      <c r="K8" s="17">
        <f>'[2]2020  год_последний'!AJ10</f>
        <v>0</v>
      </c>
      <c r="L8" s="23"/>
    </row>
    <row r="9" spans="1:12" s="21" customFormat="1" ht="25.75" customHeight="1">
      <c r="A9" s="3" t="s">
        <v>9</v>
      </c>
      <c r="B9" s="3" t="s">
        <v>10</v>
      </c>
      <c r="C9" s="15">
        <f t="shared" si="0"/>
        <v>0.93583015459999996</v>
      </c>
      <c r="D9" s="2">
        <v>0.94976799999999995</v>
      </c>
      <c r="E9" s="2">
        <v>0.98532500000000001</v>
      </c>
      <c r="F9" s="22">
        <f t="shared" si="1"/>
        <v>1.5</v>
      </c>
      <c r="G9" s="17">
        <f>'[2]2020  год_последний'!X11</f>
        <v>482700</v>
      </c>
      <c r="H9" s="38">
        <f>'[2]2020  год_последний'!AE11</f>
        <v>15.93</v>
      </c>
      <c r="I9" s="17">
        <f>'[2]2020  год_последний'!AF11</f>
        <v>76899</v>
      </c>
      <c r="J9" s="17">
        <f>'[2]2020  год_последний'!S11</f>
        <v>0</v>
      </c>
      <c r="K9" s="17">
        <f>'[2]2020  год_последний'!AJ11</f>
        <v>0</v>
      </c>
      <c r="L9" s="23"/>
    </row>
    <row r="10" spans="1:12" s="21" customFormat="1" ht="25.75" customHeight="1">
      <c r="A10" s="3" t="s">
        <v>11</v>
      </c>
      <c r="B10" s="3" t="s">
        <v>12</v>
      </c>
      <c r="C10" s="15">
        <f t="shared" si="0"/>
        <v>0.6707324408819999</v>
      </c>
      <c r="D10" s="2">
        <v>0.992757</v>
      </c>
      <c r="E10" s="2">
        <v>0.67562599999999995</v>
      </c>
      <c r="F10" s="22">
        <f t="shared" si="1"/>
        <v>1.5</v>
      </c>
      <c r="G10" s="17">
        <f>'[2]2020  год_последний'!X12</f>
        <v>349700</v>
      </c>
      <c r="H10" s="38">
        <f>'[2]2020  год_последний'!AE12</f>
        <v>39.82</v>
      </c>
      <c r="I10" s="17">
        <f>'[2]2020  год_последний'!AF12</f>
        <v>139253</v>
      </c>
      <c r="J10" s="17">
        <f>'[2]2020  год_последний'!S12</f>
        <v>0</v>
      </c>
      <c r="K10" s="17">
        <f>'[2]2020  год_последний'!AJ12</f>
        <v>0</v>
      </c>
      <c r="L10" s="23"/>
    </row>
    <row r="11" spans="1:12" s="21" customFormat="1" ht="25.75" customHeight="1">
      <c r="A11" s="3" t="s">
        <v>13</v>
      </c>
      <c r="B11" s="3" t="s">
        <v>14</v>
      </c>
      <c r="C11" s="15">
        <f t="shared" si="0"/>
        <v>0.55276950216000009</v>
      </c>
      <c r="D11" s="2">
        <v>1.002993</v>
      </c>
      <c r="E11" s="2">
        <v>0.55112000000000005</v>
      </c>
      <c r="F11" s="22">
        <f t="shared" si="1"/>
        <v>1.5</v>
      </c>
      <c r="G11" s="17">
        <f>'[2]2020  год_последний'!X13</f>
        <v>211000</v>
      </c>
      <c r="H11" s="38">
        <f>'[2]2020  год_последний'!AE13</f>
        <v>53.68</v>
      </c>
      <c r="I11" s="17">
        <f>'[2]2020  год_последний'!AF13</f>
        <v>113270</v>
      </c>
      <c r="J11" s="17">
        <f>'[2]2020  год_последний'!S13</f>
        <v>0</v>
      </c>
      <c r="K11" s="17">
        <f>'[2]2020  год_последний'!AJ13</f>
        <v>0</v>
      </c>
      <c r="L11" s="23"/>
    </row>
    <row r="12" spans="1:12" s="21" customFormat="1" ht="25.75" customHeight="1">
      <c r="A12" s="3" t="s">
        <v>15</v>
      </c>
      <c r="B12" s="3" t="s">
        <v>16</v>
      </c>
      <c r="C12" s="15">
        <f t="shared" si="0"/>
        <v>0.6988056736010001</v>
      </c>
      <c r="D12" s="2">
        <v>1.1496710000000001</v>
      </c>
      <c r="E12" s="2">
        <v>0.60783100000000001</v>
      </c>
      <c r="F12" s="22">
        <f t="shared" si="1"/>
        <v>1.5</v>
      </c>
      <c r="G12" s="17">
        <f>'[2]2020  год_последний'!X14</f>
        <v>158600</v>
      </c>
      <c r="H12" s="38">
        <f>'[2]2020  год_последний'!AE14</f>
        <v>55.56</v>
      </c>
      <c r="I12" s="17">
        <f>'[2]2020  год_последний'!AF14</f>
        <v>88124</v>
      </c>
      <c r="J12" s="17">
        <f>'[2]2020  год_последний'!S14</f>
        <v>0</v>
      </c>
      <c r="K12" s="17">
        <f>'[2]2020  год_последний'!AJ14</f>
        <v>0</v>
      </c>
      <c r="L12" s="23"/>
    </row>
    <row r="13" spans="1:12" s="21" customFormat="1" ht="25.75" customHeight="1">
      <c r="A13" s="3" t="s">
        <v>17</v>
      </c>
      <c r="B13" s="3" t="s">
        <v>18</v>
      </c>
      <c r="C13" s="15">
        <f t="shared" si="0"/>
        <v>0.51796692234000008</v>
      </c>
      <c r="D13" s="2">
        <v>0.96440400000000004</v>
      </c>
      <c r="E13" s="2">
        <v>0.53708500000000003</v>
      </c>
      <c r="F13" s="22">
        <f t="shared" si="1"/>
        <v>1.5</v>
      </c>
      <c r="G13" s="17">
        <f>'[2]2020  год_последний'!X15</f>
        <v>292000</v>
      </c>
      <c r="H13" s="38">
        <f>'[2]2020  год_последний'!AE15</f>
        <v>46.05</v>
      </c>
      <c r="I13" s="17">
        <f>'[2]2020  год_последний'!AF15</f>
        <v>134456</v>
      </c>
      <c r="J13" s="17">
        <f>'[2]2020  год_последний'!S15</f>
        <v>0</v>
      </c>
      <c r="K13" s="17">
        <f>'[2]2020  год_последний'!AJ15</f>
        <v>0</v>
      </c>
      <c r="L13" s="23"/>
    </row>
    <row r="14" spans="1:12" s="21" customFormat="1" ht="25.75" customHeight="1">
      <c r="A14" s="3" t="s">
        <v>19</v>
      </c>
      <c r="B14" s="3" t="s">
        <v>20</v>
      </c>
      <c r="C14" s="15">
        <f t="shared" si="0"/>
        <v>0.52470299018899991</v>
      </c>
      <c r="D14" s="2">
        <v>1.0011829999999999</v>
      </c>
      <c r="E14" s="2">
        <v>0.52408299999999997</v>
      </c>
      <c r="F14" s="22">
        <f t="shared" si="1"/>
        <v>1.5</v>
      </c>
      <c r="G14" s="17">
        <f>'[2]2020  год_последний'!X16</f>
        <v>353600</v>
      </c>
      <c r="H14" s="38">
        <f>'[2]2020  год_последний'!AE16</f>
        <v>48.46</v>
      </c>
      <c r="I14" s="17">
        <f>'[2]2020  год_последний'!AF16</f>
        <v>171344</v>
      </c>
      <c r="J14" s="17">
        <f>'[2]2020  год_последний'!S16</f>
        <v>0</v>
      </c>
      <c r="K14" s="17">
        <f>'[2]2020  год_последний'!AJ16</f>
        <v>0</v>
      </c>
      <c r="L14" s="23"/>
    </row>
    <row r="15" spans="1:12" s="21" customFormat="1" ht="25.75" customHeight="1">
      <c r="A15" s="3" t="s">
        <v>21</v>
      </c>
      <c r="B15" s="3" t="s">
        <v>22</v>
      </c>
      <c r="C15" s="15">
        <f t="shared" si="0"/>
        <v>0.60127661501099994</v>
      </c>
      <c r="D15" s="2">
        <v>1.1363129999999999</v>
      </c>
      <c r="E15" s="2">
        <v>0.52914700000000003</v>
      </c>
      <c r="F15" s="22">
        <f t="shared" si="1"/>
        <v>1.5</v>
      </c>
      <c r="G15" s="17">
        <f>'[2]2020  год_последний'!X17</f>
        <v>127000</v>
      </c>
      <c r="H15" s="38">
        <f>'[2]2020  год_последний'!AE17</f>
        <v>69.22</v>
      </c>
      <c r="I15" s="17">
        <f>'[2]2020  год_последний'!AF17</f>
        <v>87905</v>
      </c>
      <c r="J15" s="17">
        <f>'[2]2020  год_последний'!S17</f>
        <v>0</v>
      </c>
      <c r="K15" s="17">
        <f>'[2]2020  год_последний'!AJ17</f>
        <v>0</v>
      </c>
      <c r="L15" s="23"/>
    </row>
    <row r="16" spans="1:12" s="21" customFormat="1" ht="25.75" customHeight="1">
      <c r="A16" s="3" t="s">
        <v>23</v>
      </c>
      <c r="B16" s="3" t="s">
        <v>24</v>
      </c>
      <c r="C16" s="15">
        <f t="shared" si="0"/>
        <v>1.0086308027639999</v>
      </c>
      <c r="D16" s="2">
        <v>1.2816179999999999</v>
      </c>
      <c r="E16" s="2">
        <v>0.78699799999999998</v>
      </c>
      <c r="F16" s="22">
        <f t="shared" si="1"/>
        <v>1.5</v>
      </c>
      <c r="G16" s="17">
        <f>'[2]2020  год_последний'!X18</f>
        <v>181100</v>
      </c>
      <c r="H16" s="38">
        <f>'[2]2020  год_последний'!AE18</f>
        <v>31.23</v>
      </c>
      <c r="I16" s="17">
        <f>'[2]2020  год_последний'!AF18</f>
        <v>56549</v>
      </c>
      <c r="J16" s="17">
        <f>'[2]2020  год_последний'!S18</f>
        <v>0</v>
      </c>
      <c r="K16" s="17">
        <f>'[2]2020  год_последний'!AJ18</f>
        <v>0</v>
      </c>
      <c r="L16" s="23"/>
    </row>
    <row r="17" spans="1:12" s="21" customFormat="1" ht="25.75" customHeight="1">
      <c r="A17" s="3" t="s">
        <v>25</v>
      </c>
      <c r="B17" s="3" t="s">
        <v>26</v>
      </c>
      <c r="C17" s="15">
        <f t="shared" si="0"/>
        <v>1.176455156584</v>
      </c>
      <c r="D17" s="2">
        <v>0.90313699999999997</v>
      </c>
      <c r="E17" s="2">
        <v>1.302632</v>
      </c>
      <c r="F17" s="22">
        <f t="shared" si="1"/>
        <v>1.5</v>
      </c>
      <c r="G17" s="17">
        <f>'[2]2020  год_последний'!X19</f>
        <v>727100</v>
      </c>
      <c r="H17" s="38">
        <f>'[2]2020  год_последний'!AE19</f>
        <v>4.7699999999999996</v>
      </c>
      <c r="I17" s="17">
        <f>'[2]2020  год_последний'!AF19</f>
        <v>34676</v>
      </c>
      <c r="J17" s="17">
        <f>'[2]2020  год_последний'!S19</f>
        <v>0</v>
      </c>
      <c r="K17" s="17">
        <f>'[2]2020  год_последний'!AJ19</f>
        <v>0</v>
      </c>
      <c r="L17" s="23"/>
    </row>
    <row r="18" spans="1:12" s="21" customFormat="1" ht="25.75" customHeight="1">
      <c r="A18" s="3" t="s">
        <v>27</v>
      </c>
      <c r="B18" s="3" t="s">
        <v>28</v>
      </c>
      <c r="C18" s="15">
        <f t="shared" si="0"/>
        <v>0.68853931117200007</v>
      </c>
      <c r="D18" s="2">
        <v>1.0288930000000001</v>
      </c>
      <c r="E18" s="2">
        <v>0.66920400000000002</v>
      </c>
      <c r="F18" s="22">
        <f t="shared" si="1"/>
        <v>1.5</v>
      </c>
      <c r="G18" s="17">
        <f>'[2]2020  год_последний'!X20</f>
        <v>176200</v>
      </c>
      <c r="H18" s="38">
        <f>'[2]2020  год_последний'!AE20</f>
        <v>40.82</v>
      </c>
      <c r="I18" s="17">
        <f>'[2]2020  год_последний'!AF20</f>
        <v>71928</v>
      </c>
      <c r="J18" s="17">
        <f>'[2]2020  год_последний'!S20</f>
        <v>0</v>
      </c>
      <c r="K18" s="17">
        <f>'[2]2020  год_последний'!AJ20</f>
        <v>0</v>
      </c>
      <c r="L18" s="23"/>
    </row>
    <row r="19" spans="1:12" s="21" customFormat="1" ht="25.75" customHeight="1">
      <c r="A19" s="3" t="s">
        <v>29</v>
      </c>
      <c r="B19" s="3" t="s">
        <v>30</v>
      </c>
      <c r="C19" s="15">
        <f t="shared" si="0"/>
        <v>0.76409501930799995</v>
      </c>
      <c r="D19" s="2">
        <v>0.85412299999999997</v>
      </c>
      <c r="E19" s="2">
        <v>0.89459599999999995</v>
      </c>
      <c r="F19" s="22">
        <f t="shared" si="1"/>
        <v>1.5</v>
      </c>
      <c r="G19" s="17">
        <f>'[2]2020  год_последний'!X21</f>
        <v>763200</v>
      </c>
      <c r="H19" s="38">
        <f>'[2]2020  год_последний'!AE21</f>
        <v>17.53</v>
      </c>
      <c r="I19" s="17">
        <f>'[2]2020  год_последний'!AF21</f>
        <v>133814</v>
      </c>
      <c r="J19" s="17">
        <f>'[2]2020  год_последний'!S21</f>
        <v>0</v>
      </c>
      <c r="K19" s="17">
        <f>'[2]2020  год_последний'!AJ21</f>
        <v>0</v>
      </c>
      <c r="L19" s="23"/>
    </row>
    <row r="20" spans="1:12" s="21" customFormat="1" ht="25.75" customHeight="1">
      <c r="A20" s="3" t="s">
        <v>31</v>
      </c>
      <c r="B20" s="3" t="s">
        <v>32</v>
      </c>
      <c r="C20" s="15">
        <f t="shared" si="0"/>
        <v>0.87117047701200012</v>
      </c>
      <c r="D20" s="2">
        <v>1.1876040000000001</v>
      </c>
      <c r="E20" s="2">
        <v>0.73355300000000001</v>
      </c>
      <c r="F20" s="22">
        <f t="shared" si="1"/>
        <v>1.5</v>
      </c>
      <c r="G20" s="17">
        <f>'[2]2020  год_последний'!X22</f>
        <v>194900</v>
      </c>
      <c r="H20" s="38">
        <f>'[2]2020  год_последний'!AE22</f>
        <v>40.840000000000003</v>
      </c>
      <c r="I20" s="17">
        <f>'[2]2020  год_последний'!AF22</f>
        <v>79599</v>
      </c>
      <c r="J20" s="17">
        <f>'[2]2020  год_последний'!S22</f>
        <v>0</v>
      </c>
      <c r="K20" s="17">
        <f>'[2]2020  год_последний'!AJ22</f>
        <v>0</v>
      </c>
      <c r="L20" s="23"/>
    </row>
    <row r="21" spans="1:12" s="21" customFormat="1" ht="25.75" customHeight="1">
      <c r="A21" s="3" t="s">
        <v>33</v>
      </c>
      <c r="B21" s="3" t="s">
        <v>34</v>
      </c>
      <c r="C21" s="15">
        <f t="shared" si="0"/>
        <v>0.77508181042600011</v>
      </c>
      <c r="D21" s="2">
        <v>1.0396540000000001</v>
      </c>
      <c r="E21" s="2">
        <v>0.74551900000000004</v>
      </c>
      <c r="F21" s="22">
        <f t="shared" si="1"/>
        <v>1.5</v>
      </c>
      <c r="G21" s="17">
        <f>'[2]2020  год_последний'!X23</f>
        <v>273200</v>
      </c>
      <c r="H21" s="38">
        <f>'[2]2020  год_последний'!AE23</f>
        <v>31.92</v>
      </c>
      <c r="I21" s="17">
        <f>'[2]2020  год_последний'!AF23</f>
        <v>87209</v>
      </c>
      <c r="J21" s="17">
        <f>'[2]2020  год_последний'!S23</f>
        <v>0</v>
      </c>
      <c r="K21" s="17">
        <f>'[2]2020  год_последний'!AJ23</f>
        <v>0</v>
      </c>
      <c r="L21" s="23"/>
    </row>
    <row r="22" spans="1:12" s="21" customFormat="1" ht="25.75" customHeight="1">
      <c r="A22" s="3" t="s">
        <v>35</v>
      </c>
      <c r="B22" s="3" t="s">
        <v>36</v>
      </c>
      <c r="C22" s="15">
        <f t="shared" si="0"/>
        <v>0.43998727391999998</v>
      </c>
      <c r="D22" s="2">
        <v>0.88308299999999995</v>
      </c>
      <c r="E22" s="2">
        <v>0.49824000000000002</v>
      </c>
      <c r="F22" s="22">
        <f t="shared" si="1"/>
        <v>1.5</v>
      </c>
      <c r="G22" s="17">
        <f>'[2]2020  год_последний'!X24</f>
        <v>422500</v>
      </c>
      <c r="H22" s="38">
        <f>'[2]2020  год_последний'!AE24</f>
        <v>52.97</v>
      </c>
      <c r="I22" s="17">
        <f>'[2]2020  год_последний'!AF24</f>
        <v>223784</v>
      </c>
      <c r="J22" s="17">
        <f>'[2]2020  год_последний'!S24</f>
        <v>0</v>
      </c>
      <c r="K22" s="17">
        <f>'[2]2020  год_последний'!AJ24</f>
        <v>23170</v>
      </c>
      <c r="L22" s="23"/>
    </row>
    <row r="23" spans="1:12" s="21" customFormat="1" ht="25.75" customHeight="1">
      <c r="A23" s="3" t="s">
        <v>37</v>
      </c>
      <c r="B23" s="3" t="s">
        <v>38</v>
      </c>
      <c r="C23" s="15">
        <f t="shared" si="0"/>
        <v>0.63765563713299989</v>
      </c>
      <c r="D23" s="2">
        <v>1.0164709999999999</v>
      </c>
      <c r="E23" s="2">
        <v>0.62732299999999996</v>
      </c>
      <c r="F23" s="22">
        <f t="shared" si="1"/>
        <v>1.5</v>
      </c>
      <c r="G23" s="17">
        <f>'[2]2020  год_последний'!X25</f>
        <v>200700</v>
      </c>
      <c r="H23" s="38">
        <f>'[2]2020  год_последний'!AE25</f>
        <v>42.99</v>
      </c>
      <c r="I23" s="17">
        <f>'[2]2020  год_последний'!AF25</f>
        <v>86280</v>
      </c>
      <c r="J23" s="17">
        <f>'[2]2020  год_последний'!S25</f>
        <v>0</v>
      </c>
      <c r="K23" s="17">
        <f>'[2]2020  год_последний'!AJ25</f>
        <v>0</v>
      </c>
      <c r="L23" s="23"/>
    </row>
    <row r="24" spans="1:12" s="21" customFormat="1" ht="25.75" customHeight="1">
      <c r="A24" s="3" t="s">
        <v>39</v>
      </c>
      <c r="B24" s="3" t="s">
        <v>40</v>
      </c>
      <c r="C24" s="15">
        <f t="shared" si="0"/>
        <v>0.62782756926999994</v>
      </c>
      <c r="D24" s="2">
        <v>0.95595399999999997</v>
      </c>
      <c r="E24" s="2">
        <v>0.65675499999999998</v>
      </c>
      <c r="F24" s="22">
        <f t="shared" si="1"/>
        <v>1.5</v>
      </c>
      <c r="G24" s="17">
        <f>'[2]2020  год_последний'!X26</f>
        <v>343000</v>
      </c>
      <c r="H24" s="38">
        <f>'[2]2020  год_последний'!AE26</f>
        <v>35.72</v>
      </c>
      <c r="I24" s="17">
        <f>'[2]2020  год_последний'!AF26</f>
        <v>122504</v>
      </c>
      <c r="J24" s="17">
        <f>'[2]2020  год_последний'!S26</f>
        <v>0</v>
      </c>
      <c r="K24" s="17">
        <f>'[2]2020  год_последний'!AJ26</f>
        <v>0</v>
      </c>
      <c r="L24" s="23"/>
    </row>
    <row r="25" spans="1:12" s="21" customFormat="1" ht="25.75" customHeight="1">
      <c r="A25" s="3"/>
      <c r="B25" s="3" t="s">
        <v>41</v>
      </c>
      <c r="C25" s="3"/>
      <c r="D25" s="2"/>
      <c r="E25" s="2"/>
      <c r="F25" s="16"/>
      <c r="G25" s="23">
        <f>SUM(G7:G24)</f>
        <v>6372200</v>
      </c>
      <c r="H25" s="23"/>
      <c r="I25" s="23">
        <f>SUM(I7:I24)</f>
        <v>1984333</v>
      </c>
      <c r="J25" s="23">
        <f>SUM(J7:J24)</f>
        <v>0</v>
      </c>
      <c r="K25" s="23">
        <f>SUM(K7:K24)</f>
        <v>23170</v>
      </c>
      <c r="L25" s="23"/>
    </row>
    <row r="26" spans="1:12" s="21" customFormat="1" ht="25.75" customHeight="1">
      <c r="A26" s="3"/>
      <c r="B26" s="3"/>
      <c r="C26" s="3"/>
      <c r="D26" s="2"/>
      <c r="E26" s="2"/>
      <c r="F26" s="16"/>
      <c r="G26" s="23"/>
      <c r="H26" s="18"/>
      <c r="I26" s="23"/>
      <c r="J26" s="23"/>
      <c r="K26" s="23"/>
      <c r="L26" s="23"/>
    </row>
    <row r="27" spans="1:12" s="21" customFormat="1" ht="25.75" customHeight="1">
      <c r="A27" s="3" t="s">
        <v>42</v>
      </c>
      <c r="B27" s="3" t="s">
        <v>43</v>
      </c>
      <c r="C27" s="15">
        <f>D27*E27</f>
        <v>1.002544726519</v>
      </c>
      <c r="D27" s="2">
        <v>0.75658099999999995</v>
      </c>
      <c r="E27" s="2">
        <v>1.325099</v>
      </c>
      <c r="F27" s="22">
        <f>F24</f>
        <v>1.5</v>
      </c>
      <c r="G27" s="17">
        <f>'[2]2020  год_последний'!X29</f>
        <v>1514100</v>
      </c>
      <c r="H27" s="38">
        <f>'[2]2020  год_последний'!AE29</f>
        <v>4.58</v>
      </c>
      <c r="I27" s="17">
        <f>'[2]2020  год_последний'!AF29</f>
        <v>69409</v>
      </c>
      <c r="J27" s="17">
        <f>'[2]2020  год_последний'!S29</f>
        <v>0</v>
      </c>
      <c r="K27" s="17">
        <f>'[2]2020  год_последний'!AJ29</f>
        <v>0</v>
      </c>
      <c r="L27" s="23"/>
    </row>
    <row r="28" spans="1:12" s="21" customFormat="1" ht="25.75" customHeight="1">
      <c r="A28" s="3" t="s">
        <v>44</v>
      </c>
      <c r="B28" s="3" t="s">
        <v>45</v>
      </c>
      <c r="C28" s="15">
        <f>D28*E28</f>
        <v>1.3130398597920001</v>
      </c>
      <c r="D28" s="2">
        <v>0.779864</v>
      </c>
      <c r="E28" s="2">
        <v>1.683678</v>
      </c>
      <c r="F28" s="22">
        <f>F27</f>
        <v>1.5</v>
      </c>
      <c r="G28" s="17">
        <f>'[2]2020  год_последний'!X30</f>
        <v>12693700</v>
      </c>
      <c r="H28" s="38">
        <f>'[2]2020  год_последний'!AE30</f>
        <v>2</v>
      </c>
      <c r="I28" s="17">
        <f>'[2]2020  год_последний'!AF30</f>
        <v>253874</v>
      </c>
      <c r="J28" s="17">
        <f>'[2]2020  год_последний'!S30</f>
        <v>0</v>
      </c>
      <c r="K28" s="17">
        <f>'[2]2020  год_последний'!AJ30</f>
        <v>0</v>
      </c>
      <c r="L28" s="23"/>
    </row>
    <row r="29" spans="1:12" s="21" customFormat="1" ht="25.75" customHeight="1">
      <c r="A29" s="3"/>
      <c r="B29" s="3" t="s">
        <v>46</v>
      </c>
      <c r="C29" s="3"/>
      <c r="D29" s="1"/>
      <c r="E29" s="1"/>
      <c r="F29" s="23"/>
      <c r="G29" s="23">
        <f>SUM(G27:G28)</f>
        <v>14207800</v>
      </c>
      <c r="H29" s="23"/>
      <c r="I29" s="23">
        <f>SUM(I27:I28)</f>
        <v>323283</v>
      </c>
      <c r="J29" s="23">
        <f>SUM(J27:J28)</f>
        <v>0</v>
      </c>
      <c r="K29" s="23">
        <f>SUM(K27:K28)</f>
        <v>0</v>
      </c>
      <c r="L29" s="23"/>
    </row>
    <row r="30" spans="1:12" s="21" customFormat="1" ht="25.75" customHeight="1">
      <c r="A30" s="3"/>
      <c r="B30" s="3"/>
      <c r="C30" s="3"/>
      <c r="D30" s="3"/>
      <c r="E30" s="3"/>
      <c r="F30" s="24"/>
      <c r="G30" s="23"/>
      <c r="H30" s="23"/>
      <c r="I30" s="23"/>
      <c r="J30" s="19"/>
      <c r="K30" s="23"/>
      <c r="L30" s="19"/>
    </row>
    <row r="31" spans="1:12" s="21" customFormat="1" ht="25.75" customHeight="1">
      <c r="A31" s="3" t="s">
        <v>47</v>
      </c>
      <c r="B31" s="25" t="s">
        <v>48</v>
      </c>
      <c r="C31" s="25"/>
      <c r="D31" s="25"/>
      <c r="E31" s="25"/>
      <c r="F31" s="23"/>
      <c r="G31" s="23">
        <f>G25+G29</f>
        <v>20580000</v>
      </c>
      <c r="H31" s="23"/>
      <c r="I31" s="23">
        <f>I25+I29</f>
        <v>2307616</v>
      </c>
      <c r="J31" s="23">
        <f>J25+J29</f>
        <v>0</v>
      </c>
      <c r="K31" s="23">
        <f>K25+K29</f>
        <v>23170</v>
      </c>
      <c r="L31" s="17">
        <f>'[2]2020  год_последний'!$O$33</f>
        <v>410748.4</v>
      </c>
    </row>
    <row r="32" spans="1:12" s="21" customFormat="1">
      <c r="A32" s="26"/>
      <c r="B32" s="27"/>
      <c r="C32" s="27"/>
      <c r="D32" s="27"/>
      <c r="E32" s="27"/>
      <c r="F32" s="28"/>
      <c r="G32" s="40">
        <f>G31-'[2]2020  год_последний'!$X$33</f>
        <v>0</v>
      </c>
      <c r="H32" s="40"/>
      <c r="I32" s="40">
        <f>I31-'[2]2020  год_последний'!$AF$33</f>
        <v>0</v>
      </c>
      <c r="J32" s="40">
        <f>J31-'[2]2020  год_последний'!$S$33</f>
        <v>0</v>
      </c>
      <c r="K32" s="40">
        <f>K31-'[2]2020  год_последний'!$AJ$33</f>
        <v>0</v>
      </c>
      <c r="L32" s="40">
        <f>L31-'[2]2020  год_последний'!$O$33</f>
        <v>0</v>
      </c>
    </row>
    <row r="33" spans="6:12">
      <c r="I33" s="21"/>
      <c r="J33" s="21"/>
      <c r="K33" s="21"/>
      <c r="L33" s="21"/>
    </row>
    <row r="34" spans="6:12">
      <c r="F34" s="33"/>
      <c r="G34" s="33"/>
      <c r="H34" s="32"/>
      <c r="I34" s="33"/>
      <c r="J34" s="33"/>
      <c r="K34" s="33"/>
      <c r="L34" s="33"/>
    </row>
    <row r="35" spans="6:12">
      <c r="F35" s="37"/>
      <c r="G35" s="37"/>
      <c r="I35" s="37"/>
      <c r="J35" s="37"/>
      <c r="K35" s="37"/>
      <c r="L35" s="37"/>
    </row>
    <row r="36" spans="6:12">
      <c r="I36" s="21"/>
      <c r="J36" s="21"/>
      <c r="K36" s="21"/>
      <c r="L36" s="21"/>
    </row>
  </sheetData>
  <mergeCells count="11">
    <mergeCell ref="A2:L2"/>
    <mergeCell ref="L5:L6"/>
    <mergeCell ref="A5:A6"/>
    <mergeCell ref="B5:B6"/>
    <mergeCell ref="F5:F6"/>
    <mergeCell ref="G5:I5"/>
    <mergeCell ref="C5:C6"/>
    <mergeCell ref="D5:D6"/>
    <mergeCell ref="E5:E6"/>
    <mergeCell ref="J5:J6"/>
    <mergeCell ref="K5:K6"/>
  </mergeCells>
  <phoneticPr fontId="0" type="noConversion"/>
  <pageMargins left="0.78740157480314965" right="0.78740157480314965" top="0.78740157480314965" bottom="0.78740157480314965" header="0.23622047244094491" footer="0.31496062992125984"/>
  <pageSetup paperSize="9" scale="50" orientation="landscape" r:id="rId1"/>
  <headerFooter alignWithMargins="0">
    <oddFooter>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zoomScale="36" zoomScaleNormal="36" zoomScaleSheetLayoutView="75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K22" sqref="K22"/>
    </sheetView>
  </sheetViews>
  <sheetFormatPr defaultColWidth="9.08984375" defaultRowHeight="15.5"/>
  <cols>
    <col min="1" max="1" width="7" style="29" customWidth="1"/>
    <col min="2" max="2" width="50.54296875" style="29" customWidth="1"/>
    <col min="3" max="3" width="16.36328125" style="29" customWidth="1"/>
    <col min="4" max="4" width="15.54296875" style="34" customWidth="1"/>
    <col min="5" max="5" width="19.90625" style="21" customWidth="1"/>
    <col min="6" max="6" width="20.453125" style="21" customWidth="1"/>
    <col min="7" max="7" width="19.36328125" style="21" customWidth="1"/>
    <col min="8" max="8" width="17.54296875" style="34" customWidth="1"/>
    <col min="9" max="9" width="17.6328125" style="34" customWidth="1"/>
    <col min="10" max="10" width="24.36328125" style="34" customWidth="1"/>
    <col min="11" max="11" width="26.08984375" style="21" customWidth="1"/>
    <col min="12" max="12" width="20.08984375" style="34" customWidth="1"/>
    <col min="13" max="16384" width="9.08984375" style="34"/>
  </cols>
  <sheetData>
    <row r="2" spans="1:12" s="4" customFormat="1" ht="43.25" customHeight="1">
      <c r="A2" s="41" t="s">
        <v>60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4" customFormat="1" ht="18">
      <c r="A3" s="5"/>
      <c r="B3" s="6"/>
      <c r="C3" s="6"/>
      <c r="E3" s="7"/>
      <c r="F3" s="7"/>
      <c r="G3" s="8"/>
      <c r="K3" s="8"/>
    </row>
    <row r="4" spans="1:12" s="4" customFormat="1">
      <c r="A4" s="5"/>
      <c r="B4" s="5"/>
      <c r="C4" s="5"/>
      <c r="D4" s="9"/>
      <c r="E4" s="10"/>
      <c r="F4" s="10"/>
      <c r="G4" s="10"/>
      <c r="H4" s="11"/>
      <c r="I4" s="11"/>
      <c r="J4" s="11"/>
      <c r="K4" s="12" t="s">
        <v>0</v>
      </c>
    </row>
    <row r="5" spans="1:12" s="4" customFormat="1" ht="41" customHeight="1">
      <c r="A5" s="47" t="s">
        <v>1</v>
      </c>
      <c r="B5" s="47" t="s">
        <v>2</v>
      </c>
      <c r="C5" s="48" t="s">
        <v>54</v>
      </c>
      <c r="D5" s="48" t="s">
        <v>51</v>
      </c>
      <c r="E5" s="42" t="s">
        <v>52</v>
      </c>
      <c r="F5" s="42" t="s">
        <v>53</v>
      </c>
      <c r="G5" s="44" t="s">
        <v>55</v>
      </c>
      <c r="H5" s="45"/>
      <c r="I5" s="46"/>
      <c r="J5" s="42" t="s">
        <v>61</v>
      </c>
      <c r="K5" s="50" t="s">
        <v>62</v>
      </c>
      <c r="L5" s="51" t="s">
        <v>56</v>
      </c>
    </row>
    <row r="6" spans="1:12" s="14" customFormat="1" ht="109.5" customHeight="1">
      <c r="A6" s="47"/>
      <c r="B6" s="47"/>
      <c r="C6" s="49"/>
      <c r="D6" s="49"/>
      <c r="E6" s="43"/>
      <c r="F6" s="43"/>
      <c r="G6" s="13" t="s">
        <v>3</v>
      </c>
      <c r="H6" s="13" t="s">
        <v>49</v>
      </c>
      <c r="I6" s="13" t="s">
        <v>4</v>
      </c>
      <c r="J6" s="43"/>
      <c r="K6" s="50"/>
      <c r="L6" s="52"/>
    </row>
    <row r="7" spans="1:12" s="21" customFormat="1" ht="24.75" customHeight="1">
      <c r="A7" s="3" t="s">
        <v>5</v>
      </c>
      <c r="B7" s="3" t="s">
        <v>6</v>
      </c>
      <c r="C7" s="15">
        <f>D7*E7</f>
        <v>0.674351144721</v>
      </c>
      <c r="D7" s="2">
        <v>1.2781169999999999</v>
      </c>
      <c r="E7" s="2">
        <v>0.527613</v>
      </c>
      <c r="F7" s="16">
        <v>1.5</v>
      </c>
      <c r="G7" s="17">
        <f>'[2]2019  год_последний'!AG10</f>
        <v>106000</v>
      </c>
      <c r="H7" s="18">
        <f>'[2]2019  год_последний'!AT10</f>
        <v>80.489999999999995</v>
      </c>
      <c r="I7" s="19">
        <f>'[2]2019  год_последний'!AU10</f>
        <v>85320.5</v>
      </c>
      <c r="J7" s="17">
        <f>'[2]2019  год_последний'!W10</f>
        <v>20091.400000000001</v>
      </c>
      <c r="K7" s="17">
        <f>'[2]2019  год_последний'!BD10</f>
        <v>0</v>
      </c>
      <c r="L7" s="20">
        <f>SUM(J7:K7)</f>
        <v>20091.400000000001</v>
      </c>
    </row>
    <row r="8" spans="1:12" s="21" customFormat="1" ht="24.75" customHeight="1">
      <c r="A8" s="3" t="s">
        <v>7</v>
      </c>
      <c r="B8" s="3" t="s">
        <v>8</v>
      </c>
      <c r="C8" s="15">
        <f t="shared" ref="C8:C24" si="0">D8*E8</f>
        <v>0.672969010235</v>
      </c>
      <c r="D8" s="2">
        <v>0.77970700000000004</v>
      </c>
      <c r="E8" s="2">
        <v>0.86310500000000001</v>
      </c>
      <c r="F8" s="22">
        <f t="shared" ref="F8:F24" si="1">F7</f>
        <v>1.5</v>
      </c>
      <c r="G8" s="17">
        <f>'[2]2019  год_последний'!AG11</f>
        <v>943000</v>
      </c>
      <c r="H8" s="18">
        <f>'[2]2019  год_последний'!AT11</f>
        <v>20.14</v>
      </c>
      <c r="I8" s="19">
        <f>'[2]2019  год_последний'!AU11</f>
        <v>189875</v>
      </c>
      <c r="J8" s="17">
        <f>'[2]2019  год_последний'!W11</f>
        <v>14889.4</v>
      </c>
      <c r="K8" s="17">
        <f>'[2]2019  год_последний'!BD11</f>
        <v>0</v>
      </c>
      <c r="L8" s="20">
        <f t="shared" ref="L8:L24" si="2">SUM(J8:K8)</f>
        <v>14889.4</v>
      </c>
    </row>
    <row r="9" spans="1:12" s="21" customFormat="1" ht="24.75" customHeight="1">
      <c r="A9" s="3" t="s">
        <v>9</v>
      </c>
      <c r="B9" s="3" t="s">
        <v>10</v>
      </c>
      <c r="C9" s="15">
        <f t="shared" si="0"/>
        <v>0.93583016970300004</v>
      </c>
      <c r="D9" s="2">
        <v>0.95078700000000005</v>
      </c>
      <c r="E9" s="2">
        <v>0.98426899999999995</v>
      </c>
      <c r="F9" s="22">
        <f t="shared" si="1"/>
        <v>1.5</v>
      </c>
      <c r="G9" s="17">
        <f>'[2]2019  год_последний'!AG12</f>
        <v>449000</v>
      </c>
      <c r="H9" s="18">
        <f>'[2]2019  год_последний'!AT12</f>
        <v>28.3</v>
      </c>
      <c r="I9" s="19">
        <f>'[2]2019  год_последний'!AU12</f>
        <v>127049</v>
      </c>
      <c r="J9" s="17">
        <f>'[2]2019  год_последний'!W12</f>
        <v>31399.9</v>
      </c>
      <c r="K9" s="17">
        <f>'[2]2019  год_последний'!BD12</f>
        <v>0</v>
      </c>
      <c r="L9" s="20">
        <f t="shared" si="2"/>
        <v>31399.9</v>
      </c>
    </row>
    <row r="10" spans="1:12" s="21" customFormat="1" ht="24.75" customHeight="1">
      <c r="A10" s="3" t="s">
        <v>11</v>
      </c>
      <c r="B10" s="3" t="s">
        <v>12</v>
      </c>
      <c r="C10" s="15">
        <f t="shared" si="0"/>
        <v>0.67073169313800007</v>
      </c>
      <c r="D10" s="2">
        <v>0.99486600000000003</v>
      </c>
      <c r="E10" s="2">
        <v>0.67419300000000004</v>
      </c>
      <c r="F10" s="22">
        <f t="shared" si="1"/>
        <v>1.5</v>
      </c>
      <c r="G10" s="17">
        <f>'[2]2019  год_последний'!AG13</f>
        <v>333000</v>
      </c>
      <c r="H10" s="18">
        <f>'[2]2019  год_последний'!AT13</f>
        <v>40.26</v>
      </c>
      <c r="I10" s="19">
        <f>'[2]2019  год_последний'!AU13</f>
        <v>134051</v>
      </c>
      <c r="J10" s="17">
        <f>'[2]2019  год_последний'!W13</f>
        <v>11369.5</v>
      </c>
      <c r="K10" s="17">
        <f>'[2]2019  год_последний'!BD13</f>
        <v>0</v>
      </c>
      <c r="L10" s="20">
        <f t="shared" si="2"/>
        <v>11369.5</v>
      </c>
    </row>
    <row r="11" spans="1:12" s="21" customFormat="1" ht="24.75" customHeight="1">
      <c r="A11" s="3" t="s">
        <v>13</v>
      </c>
      <c r="B11" s="3" t="s">
        <v>14</v>
      </c>
      <c r="C11" s="15">
        <f t="shared" si="0"/>
        <v>0.55277020746600014</v>
      </c>
      <c r="D11" s="2">
        <v>1.0070380000000001</v>
      </c>
      <c r="E11" s="2">
        <v>0.54890700000000003</v>
      </c>
      <c r="F11" s="22">
        <f t="shared" si="1"/>
        <v>1.5</v>
      </c>
      <c r="G11" s="17">
        <f>'[2]2019  год_последний'!AG14</f>
        <v>201000</v>
      </c>
      <c r="H11" s="18">
        <f>'[2]2019  год_последний'!AT14</f>
        <v>55.38</v>
      </c>
      <c r="I11" s="19">
        <f>'[2]2019  год_последний'!AU14</f>
        <v>111311</v>
      </c>
      <c r="J11" s="17">
        <f>'[2]2019  год_последний'!W14</f>
        <v>39063.199999999997</v>
      </c>
      <c r="K11" s="17">
        <f>'[2]2019  год_последний'!BD14</f>
        <v>0</v>
      </c>
      <c r="L11" s="20">
        <f t="shared" si="2"/>
        <v>39063.199999999997</v>
      </c>
    </row>
    <row r="12" spans="1:12" s="21" customFormat="1" ht="24.75" customHeight="1">
      <c r="A12" s="3" t="s">
        <v>15</v>
      </c>
      <c r="B12" s="3" t="s">
        <v>16</v>
      </c>
      <c r="C12" s="15">
        <f t="shared" si="0"/>
        <v>0.69880592349000004</v>
      </c>
      <c r="D12" s="2">
        <v>1.15127</v>
      </c>
      <c r="E12" s="2">
        <v>0.60698700000000005</v>
      </c>
      <c r="F12" s="22">
        <f t="shared" si="1"/>
        <v>1.5</v>
      </c>
      <c r="G12" s="17">
        <f>'[2]2019  год_последний'!AG15</f>
        <v>151000</v>
      </c>
      <c r="H12" s="18">
        <f>'[2]2019  год_последний'!AT15</f>
        <v>76.290000000000006</v>
      </c>
      <c r="I12" s="19">
        <f>'[2]2019  год_последний'!AU15</f>
        <v>115198.9</v>
      </c>
      <c r="J12" s="17">
        <f>'[2]2019  год_последний'!W15</f>
        <v>17628.2</v>
      </c>
      <c r="K12" s="17">
        <f>'[2]2019  год_последний'!BD15</f>
        <v>0</v>
      </c>
      <c r="L12" s="20">
        <f t="shared" si="2"/>
        <v>17628.2</v>
      </c>
    </row>
    <row r="13" spans="1:12" s="21" customFormat="1" ht="24.75" customHeight="1">
      <c r="A13" s="3" t="s">
        <v>17</v>
      </c>
      <c r="B13" s="3" t="s">
        <v>18</v>
      </c>
      <c r="C13" s="15">
        <f t="shared" si="0"/>
        <v>0.51796652278400002</v>
      </c>
      <c r="D13" s="2">
        <v>0.96644200000000002</v>
      </c>
      <c r="E13" s="2">
        <v>0.53595199999999998</v>
      </c>
      <c r="F13" s="22">
        <f t="shared" si="1"/>
        <v>1.5</v>
      </c>
      <c r="G13" s="17">
        <f>'[2]2019  год_последний'!AG16</f>
        <v>272000</v>
      </c>
      <c r="H13" s="18">
        <f>'[2]2019  год_последний'!AT16</f>
        <v>54.16</v>
      </c>
      <c r="I13" s="19">
        <f>'[2]2019  год_последний'!AU16</f>
        <v>147320.9</v>
      </c>
      <c r="J13" s="17">
        <f>'[2]2019  год_последний'!W16</f>
        <v>35011.9</v>
      </c>
      <c r="K13" s="17">
        <f>'[2]2019  год_последний'!BD16</f>
        <v>0</v>
      </c>
      <c r="L13" s="20">
        <f t="shared" si="2"/>
        <v>35011.9</v>
      </c>
    </row>
    <row r="14" spans="1:12" s="21" customFormat="1" ht="24.75" customHeight="1">
      <c r="A14" s="3" t="s">
        <v>19</v>
      </c>
      <c r="B14" s="3" t="s">
        <v>20</v>
      </c>
      <c r="C14" s="15">
        <f t="shared" si="0"/>
        <v>0.52470343786500007</v>
      </c>
      <c r="D14" s="2">
        <v>1.0053350000000001</v>
      </c>
      <c r="E14" s="2">
        <v>0.52191900000000002</v>
      </c>
      <c r="F14" s="22">
        <f t="shared" si="1"/>
        <v>1.5</v>
      </c>
      <c r="G14" s="17">
        <f>'[2]2019  год_последний'!AG17</f>
        <v>334000</v>
      </c>
      <c r="H14" s="18">
        <f>'[2]2019  год_последний'!AT17</f>
        <v>49.51</v>
      </c>
      <c r="I14" s="19">
        <f>'[2]2019  год_последний'!AU17</f>
        <v>165355</v>
      </c>
      <c r="J14" s="17">
        <f>'[2]2019  год_последний'!W17</f>
        <v>39350.1</v>
      </c>
      <c r="K14" s="17">
        <f>'[2]2019  год_последний'!BD17</f>
        <v>0</v>
      </c>
      <c r="L14" s="20">
        <f t="shared" si="2"/>
        <v>39350.1</v>
      </c>
    </row>
    <row r="15" spans="1:12" s="21" customFormat="1" ht="24.75" customHeight="1">
      <c r="A15" s="3" t="s">
        <v>21</v>
      </c>
      <c r="B15" s="3" t="s">
        <v>22</v>
      </c>
      <c r="C15" s="15">
        <f t="shared" si="0"/>
        <v>0.60127756752500017</v>
      </c>
      <c r="D15" s="2">
        <v>1.1364050000000001</v>
      </c>
      <c r="E15" s="2">
        <v>0.52910500000000005</v>
      </c>
      <c r="F15" s="22">
        <f t="shared" si="1"/>
        <v>1.5</v>
      </c>
      <c r="G15" s="17">
        <f>'[2]2019  год_последний'!AG18</f>
        <v>122000</v>
      </c>
      <c r="H15" s="18">
        <f>'[2]2019  год_последний'!AT18</f>
        <v>85</v>
      </c>
      <c r="I15" s="19">
        <f>'[2]2019  год_последний'!AU18</f>
        <v>103700</v>
      </c>
      <c r="J15" s="17">
        <f>'[2]2019  год_последний'!W18</f>
        <v>51810</v>
      </c>
      <c r="K15" s="17">
        <f>'[2]2019  год_последний'!BD18</f>
        <v>0</v>
      </c>
      <c r="L15" s="20">
        <f t="shared" si="2"/>
        <v>51810</v>
      </c>
    </row>
    <row r="16" spans="1:12" s="21" customFormat="1" ht="24.75" customHeight="1">
      <c r="A16" s="3" t="s">
        <v>23</v>
      </c>
      <c r="B16" s="3" t="s">
        <v>24</v>
      </c>
      <c r="C16" s="15">
        <f t="shared" si="0"/>
        <v>1.0086312121319998</v>
      </c>
      <c r="D16" s="2">
        <v>1.2819719999999999</v>
      </c>
      <c r="E16" s="2">
        <v>0.78678099999999995</v>
      </c>
      <c r="F16" s="22">
        <f t="shared" si="1"/>
        <v>1.5</v>
      </c>
      <c r="G16" s="17">
        <f>'[2]2019  год_последний'!AG19</f>
        <v>173000</v>
      </c>
      <c r="H16" s="18">
        <f>'[2]2019  год_последний'!AT19</f>
        <v>42.01</v>
      </c>
      <c r="I16" s="19">
        <f>'[2]2019  год_последний'!AU19</f>
        <v>72683.3</v>
      </c>
      <c r="J16" s="17">
        <f>'[2]2019  год_последний'!W19</f>
        <v>16366.4</v>
      </c>
      <c r="K16" s="17">
        <f>'[2]2019  год_последний'!BD19</f>
        <v>0</v>
      </c>
      <c r="L16" s="20">
        <f t="shared" si="2"/>
        <v>16366.4</v>
      </c>
    </row>
    <row r="17" spans="1:12" s="21" customFormat="1" ht="24.75" customHeight="1">
      <c r="A17" s="3" t="s">
        <v>25</v>
      </c>
      <c r="B17" s="3" t="s">
        <v>26</v>
      </c>
      <c r="C17" s="15">
        <f t="shared" si="0"/>
        <v>1.1764548448579999</v>
      </c>
      <c r="D17" s="2">
        <v>0.90476900000000005</v>
      </c>
      <c r="E17" s="2">
        <v>1.3002819999999999</v>
      </c>
      <c r="F17" s="22">
        <f t="shared" si="1"/>
        <v>1.5</v>
      </c>
      <c r="G17" s="17">
        <f>'[2]2019  год_последний'!AG20</f>
        <v>686000</v>
      </c>
      <c r="H17" s="18">
        <f>'[2]2019  год_последний'!AT20</f>
        <v>21.47</v>
      </c>
      <c r="I17" s="19">
        <f>'[2]2019  год_последний'!AU20</f>
        <v>147292.6</v>
      </c>
      <c r="J17" s="17">
        <f>'[2]2019  год_последний'!W20</f>
        <v>40013.300000000003</v>
      </c>
      <c r="K17" s="17">
        <f>'[2]2019  год_последний'!BD20</f>
        <v>0</v>
      </c>
      <c r="L17" s="20">
        <f t="shared" si="2"/>
        <v>40013.300000000003</v>
      </c>
    </row>
    <row r="18" spans="1:12" s="21" customFormat="1" ht="24.75" customHeight="1">
      <c r="A18" s="3" t="s">
        <v>27</v>
      </c>
      <c r="B18" s="3" t="s">
        <v>28</v>
      </c>
      <c r="C18" s="15">
        <f t="shared" si="0"/>
        <v>0.68853947889599998</v>
      </c>
      <c r="D18" s="2">
        <v>1.0315259999999999</v>
      </c>
      <c r="E18" s="2">
        <v>0.66749599999999998</v>
      </c>
      <c r="F18" s="22">
        <f t="shared" si="1"/>
        <v>1.5</v>
      </c>
      <c r="G18" s="17">
        <f>'[2]2019  год_последний'!AG21</f>
        <v>166000</v>
      </c>
      <c r="H18" s="18">
        <f>'[2]2019  год_последний'!AT21</f>
        <v>51.96</v>
      </c>
      <c r="I18" s="19">
        <f>'[2]2019  год_последний'!AU21</f>
        <v>86252.4</v>
      </c>
      <c r="J18" s="17">
        <f>'[2]2019  год_последний'!W21</f>
        <v>23141</v>
      </c>
      <c r="K18" s="17">
        <f>'[2]2019  год_последний'!BD21</f>
        <v>0</v>
      </c>
      <c r="L18" s="20">
        <f t="shared" si="2"/>
        <v>23141</v>
      </c>
    </row>
    <row r="19" spans="1:12" s="21" customFormat="1" ht="24.75" customHeight="1">
      <c r="A19" s="3" t="s">
        <v>29</v>
      </c>
      <c r="B19" s="3" t="s">
        <v>30</v>
      </c>
      <c r="C19" s="15">
        <f t="shared" si="0"/>
        <v>0.76409491647999994</v>
      </c>
      <c r="D19" s="2">
        <v>0.85804000000000002</v>
      </c>
      <c r="E19" s="2">
        <v>0.89051199999999997</v>
      </c>
      <c r="F19" s="22">
        <f t="shared" si="1"/>
        <v>1.5</v>
      </c>
      <c r="G19" s="17">
        <f>'[2]2019  год_последний'!AG22</f>
        <v>727000</v>
      </c>
      <c r="H19" s="18">
        <f>'[2]2019  год_последний'!AT22</f>
        <v>17.850000000000001</v>
      </c>
      <c r="I19" s="19">
        <f>'[2]2019  год_последний'!AU22</f>
        <v>129777</v>
      </c>
      <c r="J19" s="17">
        <f>'[2]2019  год_последний'!W22</f>
        <v>7337.8</v>
      </c>
      <c r="K19" s="17">
        <f>'[2]2019  год_последний'!BD22</f>
        <v>0</v>
      </c>
      <c r="L19" s="20">
        <f t="shared" si="2"/>
        <v>7337.8</v>
      </c>
    </row>
    <row r="20" spans="1:12" s="21" customFormat="1" ht="24.75" customHeight="1">
      <c r="A20" s="3" t="s">
        <v>31</v>
      </c>
      <c r="B20" s="3" t="s">
        <v>32</v>
      </c>
      <c r="C20" s="15">
        <f t="shared" si="0"/>
        <v>0.87117125144900009</v>
      </c>
      <c r="D20" s="2">
        <v>1.1895770000000001</v>
      </c>
      <c r="E20" s="2">
        <v>0.73233700000000002</v>
      </c>
      <c r="F20" s="22">
        <f t="shared" si="1"/>
        <v>1.5</v>
      </c>
      <c r="G20" s="17">
        <f>'[2]2019  год_последний'!AG23</f>
        <v>189000</v>
      </c>
      <c r="H20" s="18">
        <f>'[2]2019  год_последний'!AT23</f>
        <v>47.09</v>
      </c>
      <c r="I20" s="19">
        <f>'[2]2019  год_последний'!AU23</f>
        <v>88997.8</v>
      </c>
      <c r="J20" s="17">
        <f>'[2]2019  год_последний'!W23</f>
        <v>35842.6</v>
      </c>
      <c r="K20" s="17">
        <f>'[2]2019  год_последний'!BD23</f>
        <v>0</v>
      </c>
      <c r="L20" s="20">
        <f t="shared" si="2"/>
        <v>35842.6</v>
      </c>
    </row>
    <row r="21" spans="1:12" s="21" customFormat="1" ht="24.75" customHeight="1">
      <c r="A21" s="3" t="s">
        <v>33</v>
      </c>
      <c r="B21" s="3" t="s">
        <v>34</v>
      </c>
      <c r="C21" s="15">
        <f t="shared" si="0"/>
        <v>0.77508188619600005</v>
      </c>
      <c r="D21" s="2">
        <v>1.0447340000000001</v>
      </c>
      <c r="E21" s="2">
        <v>0.74189400000000005</v>
      </c>
      <c r="F21" s="22">
        <f t="shared" si="1"/>
        <v>1.5</v>
      </c>
      <c r="G21" s="17">
        <f>'[2]2019  год_последний'!AG24</f>
        <v>255000</v>
      </c>
      <c r="H21" s="18">
        <f>'[2]2019  год_последний'!AT24</f>
        <v>37.97</v>
      </c>
      <c r="I21" s="19">
        <f>'[2]2019  год_последний'!AU24</f>
        <v>96823.2</v>
      </c>
      <c r="J21" s="17">
        <f>'[2]2019  год_последний'!W24</f>
        <v>27840.3</v>
      </c>
      <c r="K21" s="17">
        <f>'[2]2019  год_последний'!BD24</f>
        <v>0</v>
      </c>
      <c r="L21" s="20">
        <f t="shared" si="2"/>
        <v>27840.3</v>
      </c>
    </row>
    <row r="22" spans="1:12" s="21" customFormat="1" ht="24.75" customHeight="1">
      <c r="A22" s="3" t="s">
        <v>35</v>
      </c>
      <c r="B22" s="3" t="s">
        <v>36</v>
      </c>
      <c r="C22" s="15">
        <f t="shared" si="0"/>
        <v>0.43998692504999998</v>
      </c>
      <c r="D22" s="2">
        <v>0.88698100000000002</v>
      </c>
      <c r="E22" s="2">
        <v>0.49604999999999999</v>
      </c>
      <c r="F22" s="22">
        <f t="shared" si="1"/>
        <v>1.5</v>
      </c>
      <c r="G22" s="17">
        <f>'[2]2019  год_последний'!AG25</f>
        <v>387000</v>
      </c>
      <c r="H22" s="18">
        <f>'[2]2019  год_последний'!AT25</f>
        <v>55.82</v>
      </c>
      <c r="I22" s="19">
        <f>'[2]2019  год_последний'!AU25</f>
        <v>216012</v>
      </c>
      <c r="J22" s="17">
        <f>'[2]2019  год_последний'!W25</f>
        <v>58823.199999999997</v>
      </c>
      <c r="K22" s="17">
        <f>'[2]2019  год_последний'!BD25</f>
        <v>0</v>
      </c>
      <c r="L22" s="20">
        <f t="shared" si="2"/>
        <v>58823.199999999997</v>
      </c>
    </row>
    <row r="23" spans="1:12" s="21" customFormat="1" ht="24.75" customHeight="1">
      <c r="A23" s="3" t="s">
        <v>37</v>
      </c>
      <c r="B23" s="3" t="s">
        <v>38</v>
      </c>
      <c r="C23" s="15">
        <f t="shared" si="0"/>
        <v>0.63765572980999996</v>
      </c>
      <c r="D23" s="2">
        <v>1.0200370000000001</v>
      </c>
      <c r="E23" s="2">
        <v>0.62512999999999996</v>
      </c>
      <c r="F23" s="22">
        <f t="shared" si="1"/>
        <v>1.5</v>
      </c>
      <c r="G23" s="17">
        <f>'[2]2019  год_последний'!AG26</f>
        <v>186000</v>
      </c>
      <c r="H23" s="18">
        <f>'[2]2019  год_последний'!AT26</f>
        <v>54.08</v>
      </c>
      <c r="I23" s="19">
        <f>'[2]2019  год_последний'!AU26</f>
        <v>100590.6</v>
      </c>
      <c r="J23" s="17">
        <f>'[2]2019  год_последний'!W26</f>
        <v>32300.9</v>
      </c>
      <c r="K23" s="17">
        <f>'[2]2019  год_последний'!BD26</f>
        <v>0</v>
      </c>
      <c r="L23" s="20">
        <f t="shared" si="2"/>
        <v>32300.9</v>
      </c>
    </row>
    <row r="24" spans="1:12" s="21" customFormat="1" ht="24.75" customHeight="1">
      <c r="A24" s="3" t="s">
        <v>39</v>
      </c>
      <c r="B24" s="3" t="s">
        <v>40</v>
      </c>
      <c r="C24" s="15">
        <f t="shared" si="0"/>
        <v>0.62782789701399999</v>
      </c>
      <c r="D24" s="2">
        <v>0.95875299999999997</v>
      </c>
      <c r="E24" s="2">
        <v>0.65483800000000003</v>
      </c>
      <c r="F24" s="22">
        <f t="shared" si="1"/>
        <v>1.5</v>
      </c>
      <c r="G24" s="17">
        <f>'[2]2019  год_последний'!AG27</f>
        <v>312000</v>
      </c>
      <c r="H24" s="18">
        <f>'[2]2019  год_последний'!AT27</f>
        <v>42.82</v>
      </c>
      <c r="I24" s="19">
        <f>'[2]2019  год_последний'!AU27</f>
        <v>133600.79999999999</v>
      </c>
      <c r="J24" s="17">
        <f>'[2]2019  год_последний'!W27</f>
        <v>48506.1</v>
      </c>
      <c r="K24" s="17">
        <f>'[2]2019  год_последний'!BD27</f>
        <v>0</v>
      </c>
      <c r="L24" s="20">
        <f t="shared" si="2"/>
        <v>48506.1</v>
      </c>
    </row>
    <row r="25" spans="1:12" s="21" customFormat="1" ht="24.75" customHeight="1">
      <c r="A25" s="3"/>
      <c r="B25" s="3" t="s">
        <v>41</v>
      </c>
      <c r="C25" s="3"/>
      <c r="D25" s="2"/>
      <c r="E25" s="2"/>
      <c r="F25" s="16"/>
      <c r="G25" s="23">
        <f>SUM(G7:G24)</f>
        <v>5992000</v>
      </c>
      <c r="H25" s="23"/>
      <c r="I25" s="23">
        <f>SUM(I7:I24)</f>
        <v>2251211</v>
      </c>
      <c r="J25" s="23">
        <f>SUM(J7:J24)</f>
        <v>550785.19999999995</v>
      </c>
      <c r="K25" s="23">
        <f>SUM(K7:K24)</f>
        <v>0</v>
      </c>
      <c r="L25" s="23">
        <f>SUM(L7:L24)</f>
        <v>550785.19999999995</v>
      </c>
    </row>
    <row r="26" spans="1:12" s="21" customFormat="1" ht="24.75" customHeight="1">
      <c r="A26" s="3"/>
      <c r="B26" s="3"/>
      <c r="C26" s="3"/>
      <c r="D26" s="2"/>
      <c r="E26" s="2"/>
      <c r="F26" s="16"/>
      <c r="G26" s="23"/>
      <c r="H26" s="18"/>
      <c r="I26" s="23"/>
      <c r="J26" s="23"/>
      <c r="K26" s="23"/>
      <c r="L26" s="20"/>
    </row>
    <row r="27" spans="1:12" s="21" customFormat="1" ht="24.75" customHeight="1">
      <c r="A27" s="3" t="s">
        <v>42</v>
      </c>
      <c r="B27" s="3" t="s">
        <v>43</v>
      </c>
      <c r="C27" s="15">
        <f>D27*E27</f>
        <v>1.0025453443799999</v>
      </c>
      <c r="D27" s="2">
        <v>0.76046499999999995</v>
      </c>
      <c r="E27" s="2">
        <v>1.3183320000000001</v>
      </c>
      <c r="F27" s="22">
        <f>F24</f>
        <v>1.5</v>
      </c>
      <c r="G27" s="17">
        <f>'[2]2019  год_последний'!AG30</f>
        <v>1415000</v>
      </c>
      <c r="H27" s="18">
        <f>'[2]2019  год_последний'!AT30</f>
        <v>12</v>
      </c>
      <c r="I27" s="19">
        <f>'[2]2019  год_последний'!AU30</f>
        <v>169789</v>
      </c>
      <c r="J27" s="17">
        <f>'[2]2019  год_последний'!W30</f>
        <v>211781.6</v>
      </c>
      <c r="K27" s="17">
        <f>'[2]2019  год_последний'!BD30</f>
        <v>0</v>
      </c>
      <c r="L27" s="20">
        <f>SUM(J27:K27)</f>
        <v>211781.6</v>
      </c>
    </row>
    <row r="28" spans="1:12" s="21" customFormat="1" ht="24.75" customHeight="1">
      <c r="A28" s="3" t="s">
        <v>44</v>
      </c>
      <c r="B28" s="3" t="s">
        <v>45</v>
      </c>
      <c r="C28" s="15">
        <f>D28*E28</f>
        <v>1.3130401242560001</v>
      </c>
      <c r="D28" s="2">
        <v>0.78337699999999999</v>
      </c>
      <c r="E28" s="2">
        <v>1.6761280000000001</v>
      </c>
      <c r="F28" s="22">
        <f>F27</f>
        <v>1.5</v>
      </c>
      <c r="G28" s="17">
        <f>'[2]2019  год_последний'!AG31</f>
        <v>11593000</v>
      </c>
      <c r="H28" s="18">
        <f>'[2]2019  год_последний'!AT31</f>
        <v>3.7</v>
      </c>
      <c r="I28" s="19">
        <f>'[2]2019  год_последний'!AU31</f>
        <v>429000</v>
      </c>
      <c r="J28" s="17">
        <f>'[2]2019  год_последний'!W31</f>
        <v>402188.1</v>
      </c>
      <c r="K28" s="17">
        <f>'[2]2019  год_последний'!BD31</f>
        <v>0</v>
      </c>
      <c r="L28" s="20">
        <f>SUM(J28:K28)</f>
        <v>402188.1</v>
      </c>
    </row>
    <row r="29" spans="1:12" s="21" customFormat="1" ht="24.75" customHeight="1">
      <c r="A29" s="3"/>
      <c r="B29" s="3" t="s">
        <v>46</v>
      </c>
      <c r="C29" s="3"/>
      <c r="D29" s="3"/>
      <c r="E29" s="3"/>
      <c r="F29" s="23"/>
      <c r="G29" s="23">
        <f>SUM(G27:G28)</f>
        <v>13008000</v>
      </c>
      <c r="H29" s="23"/>
      <c r="I29" s="23">
        <f>SUM(I27:I28)</f>
        <v>598789</v>
      </c>
      <c r="J29" s="23">
        <f>SUM(J27:J28)</f>
        <v>613969.69999999995</v>
      </c>
      <c r="K29" s="23">
        <f>SUM(K27:K28)</f>
        <v>0</v>
      </c>
      <c r="L29" s="23">
        <f>SUM(L27:L28)</f>
        <v>613969.69999999995</v>
      </c>
    </row>
    <row r="30" spans="1:12" s="21" customFormat="1" ht="24.75" customHeight="1">
      <c r="A30" s="3"/>
      <c r="B30" s="3"/>
      <c r="C30" s="3"/>
      <c r="D30" s="3"/>
      <c r="E30" s="3"/>
      <c r="F30" s="24"/>
      <c r="G30" s="23"/>
      <c r="H30" s="23"/>
      <c r="I30" s="23"/>
      <c r="J30" s="23"/>
      <c r="K30" s="23"/>
      <c r="L30" s="23"/>
    </row>
    <row r="31" spans="1:12" s="21" customFormat="1" ht="24.75" customHeight="1">
      <c r="A31" s="3" t="s">
        <v>47</v>
      </c>
      <c r="B31" s="25" t="s">
        <v>48</v>
      </c>
      <c r="C31" s="25"/>
      <c r="D31" s="25"/>
      <c r="E31" s="25"/>
      <c r="F31" s="23"/>
      <c r="G31" s="23">
        <f>G25+G29</f>
        <v>19000000</v>
      </c>
      <c r="H31" s="23"/>
      <c r="I31" s="23">
        <f>I25+I29</f>
        <v>2850000</v>
      </c>
      <c r="J31" s="23">
        <f>J25+J29</f>
        <v>1164754.8999999999</v>
      </c>
      <c r="K31" s="23">
        <f>K25+K29</f>
        <v>0</v>
      </c>
      <c r="L31" s="23">
        <f>L25+L29</f>
        <v>1164754.8999999999</v>
      </c>
    </row>
    <row r="32" spans="1:12" s="21" customFormat="1">
      <c r="A32" s="26"/>
      <c r="B32" s="27"/>
      <c r="C32" s="27"/>
      <c r="D32" s="28"/>
      <c r="E32" s="28"/>
      <c r="F32" s="28"/>
      <c r="G32" s="40">
        <f>G31-'[2]2019  год_последний'!$AG$34</f>
        <v>0</v>
      </c>
      <c r="H32" s="40"/>
      <c r="I32" s="40">
        <f>I31-'[2]2019  год_последний'!$AU$34</f>
        <v>0</v>
      </c>
      <c r="J32" s="40">
        <f>J31-'[2]2019  год_последний'!$W$34</f>
        <v>0</v>
      </c>
      <c r="K32" s="40">
        <f>K31-'[2]2019  год_последний'!$BD$34</f>
        <v>0</v>
      </c>
      <c r="L32" s="40"/>
    </row>
    <row r="33" spans="4:12">
      <c r="D33" s="30"/>
      <c r="G33" s="20">
        <f>G31*15/100</f>
        <v>2850000</v>
      </c>
      <c r="H33" s="31" t="s">
        <v>58</v>
      </c>
      <c r="I33" s="21"/>
      <c r="J33" s="32"/>
      <c r="K33" s="33"/>
      <c r="L33" s="32"/>
    </row>
    <row r="34" spans="4:12">
      <c r="D34" s="35"/>
      <c r="I34" s="21"/>
      <c r="J34" s="21"/>
      <c r="K34" s="34"/>
    </row>
    <row r="35" spans="4:12">
      <c r="D35" s="36"/>
      <c r="E35" s="33"/>
      <c r="F35" s="33"/>
      <c r="G35" s="33"/>
      <c r="H35" s="32"/>
      <c r="I35" s="33"/>
      <c r="J35" s="33"/>
      <c r="K35" s="34"/>
    </row>
    <row r="36" spans="4:12">
      <c r="E36" s="37"/>
      <c r="F36" s="37"/>
      <c r="G36" s="37"/>
      <c r="I36" s="37"/>
      <c r="J36" s="37"/>
      <c r="K36" s="34"/>
    </row>
    <row r="37" spans="4:12">
      <c r="I37" s="21"/>
      <c r="J37" s="21"/>
      <c r="K37" s="34"/>
    </row>
  </sheetData>
  <mergeCells count="11">
    <mergeCell ref="J5:J6"/>
    <mergeCell ref="A2:L2"/>
    <mergeCell ref="A5:A6"/>
    <mergeCell ref="B5:B6"/>
    <mergeCell ref="L5:L6"/>
    <mergeCell ref="K5:K6"/>
    <mergeCell ref="C5:C6"/>
    <mergeCell ref="D5:D6"/>
    <mergeCell ref="E5:E6"/>
    <mergeCell ref="F5:F6"/>
    <mergeCell ref="G5:I5"/>
  </mergeCells>
  <phoneticPr fontId="0" type="noConversion"/>
  <pageMargins left="0.78740157480314965" right="0.39370078740157483" top="0.78740157480314965" bottom="0.78740157480314965" header="0.23622047244094491" footer="0.31496062992125984"/>
  <pageSetup paperSize="9" scale="54" orientation="landscape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2021  год</vt:lpstr>
      <vt:lpstr>2020  год</vt:lpstr>
      <vt:lpstr>2019  год</vt:lpstr>
      <vt:lpstr>'2019  год'!Заголовки_для_печати</vt:lpstr>
      <vt:lpstr>'2020  год'!Заголовки_для_печати</vt:lpstr>
      <vt:lpstr>'2021  год'!Заголовки_для_печати</vt:lpstr>
      <vt:lpstr>'2019  год'!Область_печати</vt:lpstr>
      <vt:lpstr>'2020  год'!Область_печати</vt:lpstr>
      <vt:lpstr>'2021  год'!Область_печати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2018-11-02T09:17:49Z</cp:lastPrinted>
  <dcterms:created xsi:type="dcterms:W3CDTF">2011-10-24T10:13:26Z</dcterms:created>
  <dcterms:modified xsi:type="dcterms:W3CDTF">2019-03-20T12:49:45Z</dcterms:modified>
</cp:coreProperties>
</file>